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 tabRatio="908" firstSheet="7" activeTab="12"/>
  </bookViews>
  <sheets>
    <sheet name="人员一览表" sheetId="62" r:id="rId1"/>
    <sheet name="金鸡湖街道道路B标设备一览表" sheetId="80" r:id="rId2"/>
    <sheet name="斜塘街道道路A标设备一览表" sheetId="84" r:id="rId3"/>
    <sheet name="斜塘街道道路B标设备一览表" sheetId="85" r:id="rId4"/>
    <sheet name="斜塘街道道路D标设备一览表" sheetId="87" r:id="rId5"/>
    <sheet name="胜浦街道道路B标设备一览表" sheetId="102" r:id="rId6"/>
    <sheet name="胜浦街道道路D标设备一览表" sheetId="104" r:id="rId7"/>
    <sheet name="金鸡湖街道道路B标段信息" sheetId="77" r:id="rId8"/>
    <sheet name="斜塘街道道路A标段信息" sheetId="89" r:id="rId9"/>
    <sheet name="斜塘街道道路B标段信息" sheetId="90" r:id="rId10"/>
    <sheet name="斜塘街道道路D标段信息" sheetId="92" r:id="rId11"/>
    <sheet name="胜浦街道道路B标段信息" sheetId="106" r:id="rId12"/>
    <sheet name="胜浦街道道路D标段信息" sheetId="108" r:id="rId13"/>
  </sheets>
  <definedNames>
    <definedName name="黄色" localSheetId="0">#REF!</definedName>
    <definedName name="黄色" localSheetId="11">#REF!</definedName>
    <definedName name="黄色" localSheetId="5">#REF!</definedName>
    <definedName name="黄色" localSheetId="12">#REF!</definedName>
    <definedName name="黄色" localSheetId="6">#REF!</definedName>
    <definedName name="黄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<sst xmlns="http://schemas.openxmlformats.org/spreadsheetml/2006/main" count="4346" uniqueCount="700">
  <si>
    <t>2026年园区道路保洁综合服务（第二批）道路类项目人员配置一览表</t>
  </si>
  <si>
    <t>序号</t>
  </si>
  <si>
    <t>标段</t>
  </si>
  <si>
    <t>所属街道</t>
  </si>
  <si>
    <t>标段范围</t>
  </si>
  <si>
    <t>道路长度（含两侧小游园）（km）</t>
  </si>
  <si>
    <t>养护面积（万㎡)</t>
  </si>
  <si>
    <t>类别</t>
  </si>
  <si>
    <t>保洁作业人员</t>
  </si>
  <si>
    <t>每班最低总人数</t>
  </si>
  <si>
    <t>技术人员</t>
  </si>
  <si>
    <t>项目组人员</t>
  </si>
  <si>
    <t>备注</t>
  </si>
  <si>
    <t>步行保洁作业人员</t>
  </si>
  <si>
    <t>垃圾收运作业人员</t>
  </si>
  <si>
    <t>人行道快速冲洗、深度清洗作业、小广告及油污清理作业人员</t>
  </si>
  <si>
    <t>水域保洁人员</t>
  </si>
  <si>
    <t>公厕保洁人员</t>
  </si>
  <si>
    <t>快车道清拣车作业人员</t>
  </si>
  <si>
    <t>保洁车作业人员</t>
  </si>
  <si>
    <t>机械化作业人员</t>
  </si>
  <si>
    <t>年龄不高于50周岁（学历不低于大专）</t>
  </si>
  <si>
    <r>
      <rPr>
        <b/>
        <sz val="10"/>
        <color theme="1"/>
        <rFont val="宋体"/>
        <charset val="134"/>
      </rPr>
      <t>项目经理</t>
    </r>
    <r>
      <rPr>
        <sz val="10"/>
        <color theme="1"/>
        <rFont val="宋体"/>
        <charset val="134"/>
      </rPr>
      <t>（年龄不高于55周岁，学历不低于大专）</t>
    </r>
  </si>
  <si>
    <r>
      <rPr>
        <b/>
        <sz val="10"/>
        <color theme="1"/>
        <rFont val="宋体"/>
        <charset val="134"/>
      </rPr>
      <t>安全员</t>
    </r>
    <r>
      <rPr>
        <sz val="10"/>
        <color theme="1"/>
        <rFont val="宋体"/>
        <charset val="134"/>
      </rPr>
      <t>（年龄不高于55周岁）</t>
    </r>
  </si>
  <si>
    <r>
      <rPr>
        <b/>
        <sz val="10"/>
        <color theme="1"/>
        <rFont val="宋体"/>
        <charset val="134"/>
      </rPr>
      <t>业务主管</t>
    </r>
    <r>
      <rPr>
        <sz val="10"/>
        <color theme="1"/>
        <rFont val="宋体"/>
        <charset val="134"/>
      </rPr>
      <t>（年龄不高于55周岁）</t>
    </r>
  </si>
  <si>
    <r>
      <rPr>
        <b/>
        <sz val="10"/>
        <color theme="1"/>
        <rFont val="宋体"/>
        <charset val="134"/>
      </rPr>
      <t>资料员（兼信息化管理员）</t>
    </r>
    <r>
      <rPr>
        <sz val="10"/>
        <color theme="1"/>
        <rFont val="宋体"/>
        <charset val="134"/>
      </rPr>
      <t>(年龄不高于55周岁、学历不低于大专）</t>
    </r>
  </si>
  <si>
    <t>小计</t>
  </si>
  <si>
    <t>道路面积（万㎡)</t>
  </si>
  <si>
    <t>6:00-11:00；13:00-17:30</t>
  </si>
  <si>
    <t xml:space="preserve">11:00-13:00
一级：17：30:-21:30
二级：17:30-19:30(特殊情况除外，详见技术文件）
</t>
  </si>
  <si>
    <t>垃圾收运作业人员每班最低人数</t>
  </si>
  <si>
    <t xml:space="preserve">
三轮、四轮冲洗设备作业人员每班最低人数</t>
  </si>
  <si>
    <t>水域保洁人员每班人数</t>
  </si>
  <si>
    <t>公厕保洁人员每班人数</t>
  </si>
  <si>
    <t>快车道清拣车清拣作业人员每班最低人数</t>
  </si>
  <si>
    <t>综合保洁车、专项保洁车作业人员每班最低人数</t>
  </si>
  <si>
    <t>机械化作业人员每班最低人数</t>
  </si>
  <si>
    <t>步行保洁作业人员每班最低人数</t>
  </si>
  <si>
    <t>金鸡湖街道道路B标</t>
  </si>
  <si>
    <t>金鸡湖街道</t>
  </si>
  <si>
    <t>北至中新大道西（不含）、南至独墅湖、西至星杭街（含）、东至星湖街（含）</t>
  </si>
  <si>
    <t>道路类</t>
  </si>
  <si>
    <t>资料员需配合采购方在指定地点办公</t>
  </si>
  <si>
    <t>斜塘街道道路A标</t>
  </si>
  <si>
    <t>斜塘街道</t>
  </si>
  <si>
    <t>北至斜塘河、南至独墅湖大道(不含)、西至星湖街（不含）、东至星华街（不含）</t>
  </si>
  <si>
    <t>斜塘街道道路保B标</t>
  </si>
  <si>
    <t>北至独墅湖大道（含）、南至东方大道（含）、西至独墅湖、东至星塘街（不含）</t>
  </si>
  <si>
    <t>斜塘街道道路D标</t>
  </si>
  <si>
    <t>北至东方大道（不含）、南至吴淞江、西至镬底潭、东至吴淞江</t>
  </si>
  <si>
    <t>胜浦街道道路B标</t>
  </si>
  <si>
    <t>胜浦街道</t>
  </si>
  <si>
    <t>西至星湖街（不含），北至娄江，东至青秋浦，南至现代大道（含）</t>
  </si>
  <si>
    <t>胜浦街道道路D标</t>
  </si>
  <si>
    <t>西至唯胜路（含），北至娄江，东至界浦河，南至吴淞江</t>
  </si>
  <si>
    <t>金鸡湖街道道路B标项目设备配置一览表</t>
  </si>
  <si>
    <t>设备类别</t>
  </si>
  <si>
    <t>设备名称</t>
  </si>
  <si>
    <t>单位</t>
  </si>
  <si>
    <t>每班最低配置数量</t>
  </si>
  <si>
    <t>最迟配备到位日期</t>
  </si>
  <si>
    <t>最迟配备到位日期前是否允许替代</t>
  </si>
  <si>
    <t>替代要求</t>
  </si>
  <si>
    <t>快车道机械化作业车辆</t>
  </si>
  <si>
    <t>燃油大型洗扫车/电动大型洗扫车</t>
  </si>
  <si>
    <t>辆</t>
  </si>
  <si>
    <t>开标时</t>
  </si>
  <si>
    <t>否</t>
  </si>
  <si>
    <t>——</t>
  </si>
  <si>
    <t>电动大型洗扫车</t>
  </si>
  <si>
    <t>是</t>
  </si>
  <si>
    <t>不低于燃油大型洗扫车</t>
  </si>
  <si>
    <t>燃油高压清洗车/电动高压清洗车</t>
  </si>
  <si>
    <t>电动高压清洗车</t>
  </si>
  <si>
    <t>不低于燃油高压清洗车</t>
  </si>
  <si>
    <t>交通护栏清洗车</t>
  </si>
  <si>
    <t>大型除雪车</t>
  </si>
  <si>
    <t>配套除雪滚刷、除雪铲、快速连接架；</t>
  </si>
  <si>
    <t>小型除雪车</t>
  </si>
  <si>
    <t>配套除雪滚刷、除雪铲、快速连接架</t>
  </si>
  <si>
    <t>慢车道机械化作业车辆</t>
  </si>
  <si>
    <t>燃油轻型清洗车/电动轻型清洗车</t>
  </si>
  <si>
    <t>多功能轻型扫路车</t>
  </si>
  <si>
    <t>可清扫、滚雪、推雪、撒融雪剂</t>
  </si>
  <si>
    <t>燃油小型洗扫车</t>
  </si>
  <si>
    <t>电动小型洗扫车</t>
  </si>
  <si>
    <t>电动人行道清扫车</t>
  </si>
  <si>
    <t>电动微型洗扫车</t>
  </si>
  <si>
    <t>不低于燃油轻型扫路车</t>
  </si>
  <si>
    <t>智能无人清扫车1</t>
  </si>
  <si>
    <t>清拣车保洁作业设备</t>
  </si>
  <si>
    <t>快车道清拣车</t>
  </si>
  <si>
    <t>快车道清拣车（安装防撞包）</t>
  </si>
  <si>
    <t>不低于普通快车道清拣车</t>
  </si>
  <si>
    <t>综合保洁车作业设备</t>
  </si>
  <si>
    <t>综合保洁车（小型)</t>
  </si>
  <si>
    <t>不低于飞行保洁车</t>
  </si>
  <si>
    <t>综合保洁车（微型)</t>
  </si>
  <si>
    <t>专项保洁车作业设备</t>
  </si>
  <si>
    <t>专项保洁车</t>
  </si>
  <si>
    <t>人行道快速冲洗及深度清洗作业、小广告及油污清理作业设备</t>
  </si>
  <si>
    <t>三轮高压冲洗设备</t>
  </si>
  <si>
    <t>台</t>
  </si>
  <si>
    <t>含高压冲洗枪、洗地圆盘、电动车、水箱等</t>
  </si>
  <si>
    <t>四轮油污冲洗设备(高温、高压）</t>
  </si>
  <si>
    <t>含高温高压冲洗枪、洗地圆盘、电动车、水箱等</t>
  </si>
  <si>
    <t>垃圾收运设备</t>
  </si>
  <si>
    <t>3吨智能全自动后装式压缩垃圾车</t>
  </si>
  <si>
    <t>电动垃圾桶收集车</t>
  </si>
  <si>
    <t>公厕保洁设备</t>
  </si>
  <si>
    <t>静音风干机</t>
  </si>
  <si>
    <t>自动售纸机</t>
  </si>
  <si>
    <t>免费厕纸盒</t>
  </si>
  <si>
    <t>个</t>
  </si>
  <si>
    <t>五彩工具车（间）</t>
  </si>
  <si>
    <t>多功能摄像头</t>
  </si>
  <si>
    <t>公厕管理房组合家具</t>
  </si>
  <si>
    <t>套</t>
  </si>
  <si>
    <t>其它配置</t>
  </si>
  <si>
    <t>吹风机</t>
  </si>
  <si>
    <t>工具箱</t>
  </si>
  <si>
    <t>巡视皮卡车</t>
  </si>
  <si>
    <t xml:space="preserve"> </t>
  </si>
  <si>
    <t>步行保洁收集桶</t>
  </si>
  <si>
    <t>保洁船</t>
  </si>
  <si>
    <t>艘</t>
  </si>
  <si>
    <t>岗前智能体检一体机</t>
  </si>
  <si>
    <t>项目组设备</t>
  </si>
  <si>
    <t>数字化城管项目</t>
  </si>
  <si>
    <t>项</t>
  </si>
  <si>
    <t>含信息费</t>
  </si>
  <si>
    <t>办公设备</t>
  </si>
  <si>
    <t>电脑、桌椅</t>
  </si>
  <si>
    <t>环卫信息化设备（含信息费）</t>
  </si>
  <si>
    <t>保洁车辆作业监管</t>
  </si>
  <si>
    <t>具体见招标文件附件《环卫信息化设备要求》</t>
  </si>
  <si>
    <t>大型洗扫车、高压清洗车、轻型扫路车、轻型清洗车、小型洗扫车、3吨智能全自动后装式压缩垃圾车、护栏清洗车</t>
  </si>
  <si>
    <t>保洁车辆视频监管</t>
  </si>
  <si>
    <t>车船GPS监管</t>
  </si>
  <si>
    <t xml:space="preserve">
除雪车、人行道清扫车、快车道清拣车、综合保洁车、专项保洁车、三轮高压冲洗设备、四轮油污冲洗设备、垃圾桶收集运输车、保洁船、巡视皮卡车、智能无人车1</t>
  </si>
  <si>
    <t>定位手环/工牌</t>
  </si>
  <si>
    <t>步行保洁人员</t>
  </si>
  <si>
    <t>巡更设备</t>
  </si>
  <si>
    <t>巡更卡</t>
  </si>
  <si>
    <t>人脸识别考勤</t>
  </si>
  <si>
    <t>无人机巡检设备</t>
  </si>
  <si>
    <t>无人机</t>
  </si>
  <si>
    <t>智能巡检设备</t>
  </si>
  <si>
    <t>道路智能巡检设备</t>
  </si>
  <si>
    <t>具体见招标文件附件</t>
  </si>
  <si>
    <t>备注：</t>
  </si>
  <si>
    <r>
      <rPr>
        <sz val="11"/>
        <color theme="1"/>
        <rFont val="宋体"/>
        <charset val="134"/>
      </rPr>
      <t>1、拟投入本项目的机动车登记证初次登记日期为2021年5月1日（含）之后</t>
    </r>
    <r>
      <rPr>
        <sz val="11"/>
        <color theme="1"/>
        <rFont val="宋体"/>
        <charset val="134"/>
      </rPr>
      <t>。综合保洁车、专项保洁车进场时为全新。</t>
    </r>
  </si>
  <si>
    <t>2、投标人在投标时须自有或租赁“燃油大型洗扫车/电动大型洗扫车及燃油高压清洗车/电动高压清洗车”。如为自有的，须在表后附上车辆行驶证、车辆登记证、交强险保单扫描件（或电子保单扫描件）（行驶证、车辆登记证上载明的所有人必须为供应商（联合体中的任意一方提供即可）或其分公司，且车辆需在检验有效期内）；如为租赁的，须在表后附上供应商（联合体中的任意一方提供即可）的租赁协议（租赁期限需覆盖本项目整个服务期）、车辆行驶证、车辆登记证、交强险保单正本扫描件（或电子保单扫描件）（行驶证、车辆登记证上载明的所有人必须为出租方单位，且车辆需在检验有效期内）。投入本项目的机动车登记证初次登记日期须为2021年5月1日（含）之后。</t>
  </si>
  <si>
    <t>3、原则上所有设备在计划进场日期（2026年5月1日）之前都配备到位，考虑到电动大型洗扫车、电动高压清洗车、电动微型洗扫车、综合保洁车（小型)、综合保洁车（微型)、专项保洁车、快车道清拣车（安装防撞包）采购需要时间，因此在计划进场日期（2026年5月1日）至最迟配备到位日期期间电动大型洗扫车、电动高压清洗车、电动微型洗扫车、综合保洁车（小型)、综合保洁车（微型)、专项保洁车、快车道清拣车（安装防撞包）可按要求进行替代。在进场核验时，中标人须向采购人提供相应的采购或租赁证明材料（产权要求为自有的提供采购合同、产权要求为租赁的提供租赁合同），并按相应的最迟配备到位日期前配备到位。环卫信息化设备、智能巡检设备配备时间要求见招标文件附件。其余设备在计划进场日期（2026年5月1日）之前配备到位，设备产权符合要求。</t>
  </si>
  <si>
    <t>4、以上设备为项目各标段配置的主要设备；项目各标段除主要设备外其它所需设备，须按作业工具及服装图集中的款式、参数要求配置。</t>
  </si>
  <si>
    <t>斜塘街道道路A标项目设备配置一览表</t>
  </si>
  <si>
    <t>E</t>
  </si>
  <si>
    <t>-</t>
  </si>
  <si>
    <t>大型洗扫车、 高压清洗车、轻型扫路车、轻型清洗车、小型洗扫车、3吨智能全自动后装式压缩垃圾车、护栏清洗车</t>
  </si>
  <si>
    <t>3、原则上所有设备在计划进场日期（2027年1月1日）之前都配备到位，考虑到电动大型洗扫车、电动高压清洗车、电动微型洗扫车、综合保洁车（小型)、综合保洁车（微型)、专项保洁车、快车道清拣车（安装防撞包）采购需要时间，因此在计划进场日期（2027年1月1日）至最迟配备到位日期期间电动大型洗扫车、电动中型洗扫车、电动高压清洗车、电动微型洗扫车、综合保洁车（小型)、综合保洁车（微型)、专项保洁车、快车道清拣车（安装防撞包）可按要求进行替代。在进场核验时，中标人须向采购人提供相应的采购或租赁证明材料（产权要求为自有的提供采购合同、产权要求为租赁的提供租赁合同），并按相应的最迟配备到位日期前配备到位。环卫信息化设备、智能巡检设备配备时间要求见招标文件附件。其余设备在计划进场日期（2027年1月1日）之前配备到位，设备产权符合要求。</t>
  </si>
  <si>
    <t>斜塘街道道路B标项目设备配置一览表</t>
  </si>
  <si>
    <t>大型洗扫车、中型洗扫车、高压清洗车、轻型扫路车、轻型清洗车、小型洗扫车、3吨智能全自动后装式压缩垃圾车、护栏清洗车</t>
  </si>
  <si>
    <t>3、原则上所有设备在计划进场日期（2026年5月1日）之前都配备到位，考虑到电动大型洗扫车、电动中型洗扫车、电动高压清洗车、电动微型洗扫车、综合保洁车（小型)、综合保洁车（微型)、专项保洁车、快车道清拣车（安装防撞包）采购需要时间，因此在计划进场日期（2026年5月1日）至最迟配备到位日期期间电动大型洗扫车、电动中型洗扫车、电动高压清洗车、电动微型洗扫车、综合保洁车（小型)、综合保洁车（微型)、专项保洁车、快车道清拣车（安装防撞包）可按要求进行替代。在进场核验时，中标人须向采购人提供相应的采购或租赁证明材料（产权要求为自有的提供采购合同、产权要求为租赁的提供租赁合同），并按相应的最迟配备到位日期前配备到位。环卫信息化设备、智能巡检设备配备时间要求见招标文件附件。其余设备在计划进场日期（2026年5月1日）之前配备到位，设备产权符合要求。</t>
  </si>
  <si>
    <t>斜塘街道道路D标项目设备配置一览表</t>
  </si>
  <si>
    <t>胜浦街道道路B标项目设备配置一览表</t>
  </si>
  <si>
    <t>胜浦街道道路D标项目设备配置一览表</t>
  </si>
  <si>
    <t>金鸡湖街道道路B标信息一览表</t>
  </si>
  <si>
    <t>名称</t>
  </si>
  <si>
    <t>起讫点</t>
  </si>
  <si>
    <t>配置等级</t>
  </si>
  <si>
    <t>长度（米）</t>
  </si>
  <si>
    <t>宽度（米）
（A+B+C+D)</t>
  </si>
  <si>
    <t>硬铺地面积（㎡）</t>
  </si>
  <si>
    <t>面积（㎡）</t>
  </si>
  <si>
    <t>快车道宽度（A)</t>
  </si>
  <si>
    <t>慢车道宽度（B）</t>
  </si>
  <si>
    <t>人行道宽度（C）</t>
  </si>
  <si>
    <t>绿化带宽度（D）</t>
  </si>
  <si>
    <t>是否有中分带</t>
  </si>
  <si>
    <t>是否有机非带</t>
  </si>
  <si>
    <t>公厕数量（座）</t>
  </si>
  <si>
    <t>环卫取水口数量（个）</t>
  </si>
  <si>
    <t>机扫车排污井数量（个）</t>
  </si>
  <si>
    <t>是否为快车道机械化作业</t>
  </si>
  <si>
    <t>是否为慢车道机械化作业</t>
  </si>
  <si>
    <t>是否为人行道机械化作业</t>
  </si>
  <si>
    <t>星港街</t>
  </si>
  <si>
    <t>中新大道西-金鸡湖大道</t>
  </si>
  <si>
    <t>金鸡湖大道</t>
  </si>
  <si>
    <t>星海街-四季路</t>
  </si>
  <si>
    <t>现代大道</t>
  </si>
  <si>
    <t>东环路-星杭街</t>
  </si>
  <si>
    <t>苏州大道西</t>
  </si>
  <si>
    <t>星杭街-星明街</t>
  </si>
  <si>
    <t>星州街</t>
  </si>
  <si>
    <t>星波街</t>
  </si>
  <si>
    <t>水坊路-金鸡湖大道</t>
  </si>
  <si>
    <t>水坊路</t>
  </si>
  <si>
    <t>星港街-自然公园</t>
  </si>
  <si>
    <t>四季路-星湖街</t>
  </si>
  <si>
    <t>星明街</t>
  </si>
  <si>
    <t>苏桐路</t>
  </si>
  <si>
    <t>星明街-星港街</t>
  </si>
  <si>
    <t>金鸡湖大道-高和路</t>
  </si>
  <si>
    <t>星汉街</t>
  </si>
  <si>
    <t>苏桐路-中新大道西</t>
  </si>
  <si>
    <t>紫藤街</t>
  </si>
  <si>
    <t>全段</t>
  </si>
  <si>
    <t>海棠街</t>
  </si>
  <si>
    <t>中新大道西-苏桐路</t>
  </si>
  <si>
    <t>高和路</t>
  </si>
  <si>
    <t>星杭街-星海街</t>
  </si>
  <si>
    <t>白榆路</t>
  </si>
  <si>
    <t>红枫路</t>
  </si>
  <si>
    <t>星杭街</t>
  </si>
  <si>
    <t>黄天荡-娄江跨线桥</t>
  </si>
  <si>
    <t>中新大道西</t>
  </si>
  <si>
    <t>夏家浜路</t>
  </si>
  <si>
    <t>金鸡湖大道-东振路</t>
  </si>
  <si>
    <t>东振路-独墅湖大道</t>
  </si>
  <si>
    <t>独墅湖大道-东兴路</t>
  </si>
  <si>
    <t>东兴路</t>
  </si>
  <si>
    <t>星港街-通园路</t>
  </si>
  <si>
    <t>独墅湖大道地面道路</t>
  </si>
  <si>
    <t>东环路-通达路</t>
  </si>
  <si>
    <t>东兴路支路</t>
  </si>
  <si>
    <t>园区星港街独墅湖大道下穿通道</t>
  </si>
  <si>
    <t>独墅湖大道高速城区出口</t>
  </si>
  <si>
    <t>星海街</t>
  </si>
  <si>
    <t>星湖街</t>
  </si>
  <si>
    <t>淞江路-独墅湖大道</t>
  </si>
  <si>
    <t>淞江路</t>
  </si>
  <si>
    <t>星湖街-金鸡湖大道</t>
  </si>
  <si>
    <t>西华林街</t>
  </si>
  <si>
    <t>金鸡湖大道-石港路</t>
  </si>
  <si>
    <t>石港路-东华林街</t>
  </si>
  <si>
    <t>东华林街</t>
  </si>
  <si>
    <t>石港路-东延路</t>
  </si>
  <si>
    <t>东延路-西华林街</t>
  </si>
  <si>
    <t>国宾路</t>
  </si>
  <si>
    <t>金鸡湖大道-金鸡湖大酒店</t>
  </si>
  <si>
    <t>金鸡湖大道以西</t>
  </si>
  <si>
    <t>石港路</t>
  </si>
  <si>
    <t>星湖街-西华林街</t>
  </si>
  <si>
    <t>西华林街-石莲街</t>
  </si>
  <si>
    <t>东延路</t>
  </si>
  <si>
    <t>星湖街-33号河</t>
  </si>
  <si>
    <t>33号河-石莲街</t>
  </si>
  <si>
    <t>石莲街</t>
  </si>
  <si>
    <t>39号河-金鸡湖大道</t>
  </si>
  <si>
    <t>东延路-39号河</t>
  </si>
  <si>
    <t>塘浦路</t>
  </si>
  <si>
    <t>荣域路</t>
  </si>
  <si>
    <t>东延路支路-星湖街</t>
  </si>
  <si>
    <t>星湖街两侧支路（5段）</t>
  </si>
  <si>
    <t>金鸡湖大道南</t>
  </si>
  <si>
    <t>金鸡湖大道小游园</t>
  </si>
  <si>
    <t>星湖街以西</t>
  </si>
  <si>
    <t>西华街东侧小游园</t>
  </si>
  <si>
    <t>石港路-塘浦路</t>
  </si>
  <si>
    <t>星湖街独墅湖大道以北交叉口两侧广场</t>
  </si>
  <si>
    <t>西华林街小游园</t>
  </si>
  <si>
    <t>荣域花园南侧小游园</t>
  </si>
  <si>
    <t>百里塘东西侧景观</t>
  </si>
  <si>
    <t>金鸡湖大道-东延路</t>
  </si>
  <si>
    <t>金鸡湖大道小游园（靠东环路、南北侧）</t>
  </si>
  <si>
    <t>夏家浜路两侧小游园</t>
  </si>
  <si>
    <t>欧尚西侧小游园</t>
  </si>
  <si>
    <t>苏州大道西小游园</t>
  </si>
  <si>
    <t>星尚邻里沿河铺地</t>
  </si>
  <si>
    <t>星洲街-五福桥</t>
  </si>
  <si>
    <t>星港街小游园</t>
  </si>
  <si>
    <t>中新大道西-东振路</t>
  </si>
  <si>
    <t>四季路-金鸡湖大道北侧</t>
  </si>
  <si>
    <t>星波街地铁站</t>
  </si>
  <si>
    <t>东振路-东兴路</t>
  </si>
  <si>
    <t>独墅湖大道地面小游园</t>
  </si>
  <si>
    <t>靠近文萃路</t>
  </si>
  <si>
    <t>城邦商业街</t>
  </si>
  <si>
    <t>清源水务小游园</t>
  </si>
  <si>
    <t>合计</t>
  </si>
  <si>
    <t>斜塘街道道路A标信息一览表</t>
  </si>
  <si>
    <t>道路名称</t>
  </si>
  <si>
    <t>星湖街-星塘街</t>
  </si>
  <si>
    <t>敦煌路</t>
  </si>
  <si>
    <t>金鸡湖大道-北极星花园东断头</t>
  </si>
  <si>
    <t>松涛街</t>
  </si>
  <si>
    <t>金鸡湖大道-斜塘桥南伸缩缝</t>
  </si>
  <si>
    <t>星塘街</t>
  </si>
  <si>
    <t>独墅湖大道-松江路北桥南伸缩缝（包含莲花停保场东门的支路）</t>
  </si>
  <si>
    <t>朝阳路</t>
  </si>
  <si>
    <t>星塘街-东侧断头路（东浜路）</t>
  </si>
  <si>
    <t>星塘街-莲葑路</t>
  </si>
  <si>
    <t>良墩巷</t>
  </si>
  <si>
    <t>敦煌路-朝阳路</t>
  </si>
  <si>
    <t>沙浜路</t>
  </si>
  <si>
    <t>朝阳路-敦煌路</t>
  </si>
  <si>
    <t>莲葑路</t>
  </si>
  <si>
    <t>金鸡湖大道-松江路</t>
  </si>
  <si>
    <t>荷韵路</t>
  </si>
  <si>
    <t>敦煌路-金色尚城北侧断头路</t>
  </si>
  <si>
    <t>独墅湖大道-金鸡湖大道</t>
  </si>
  <si>
    <t>莲池街南端-金鸡湖大道</t>
  </si>
  <si>
    <t>莲塘路</t>
  </si>
  <si>
    <t>莲池街</t>
  </si>
  <si>
    <t>莲花商业街环道-莲花学校</t>
  </si>
  <si>
    <t>灯火巷</t>
  </si>
  <si>
    <t>淞江路-松涛街</t>
  </si>
  <si>
    <t>金堰路</t>
  </si>
  <si>
    <t>独墅湖大道-淞江路（包括玉皇宫门前的支路）</t>
  </si>
  <si>
    <t>敦煌路-金堰路（包含北极星花园北门对面的支路）</t>
  </si>
  <si>
    <t>东浜路</t>
  </si>
  <si>
    <t>沙浜路-东宏路</t>
  </si>
  <si>
    <t>东宏路</t>
  </si>
  <si>
    <t>东浜路-金堰路</t>
  </si>
  <si>
    <t>东旺路</t>
  </si>
  <si>
    <t>金浦路-金堰路</t>
  </si>
  <si>
    <t>金堰路-宏康教育东南河边</t>
  </si>
  <si>
    <t>星华街-星塘街</t>
  </si>
  <si>
    <t>金堰路-金田路东断头</t>
  </si>
  <si>
    <t>民生路</t>
  </si>
  <si>
    <t>东延路-东旺路（含星塘街到民生路一段</t>
  </si>
  <si>
    <t>金浦路</t>
  </si>
  <si>
    <t>东富路-东旺路</t>
  </si>
  <si>
    <t>东富路</t>
  </si>
  <si>
    <t>金浦路-金田路</t>
  </si>
  <si>
    <t>金田路</t>
  </si>
  <si>
    <t>嘉延路</t>
  </si>
  <si>
    <t>东延路-东旺路北断头</t>
  </si>
  <si>
    <t>黄河田街</t>
  </si>
  <si>
    <t>何家港路-金鸡湖大道</t>
  </si>
  <si>
    <t>2</t>
  </si>
  <si>
    <t>莲花磉路</t>
  </si>
  <si>
    <t>何家港路-东宏路</t>
  </si>
  <si>
    <t>何家港路</t>
  </si>
  <si>
    <t>金堰路-东宏路</t>
  </si>
  <si>
    <t>何家港路小游园</t>
  </si>
  <si>
    <t>3</t>
  </si>
  <si>
    <t>斜塘街道道路B标信息一览表</t>
  </si>
  <si>
    <t>翠薇街</t>
  </si>
  <si>
    <t>仁爱路-星湖街</t>
  </si>
  <si>
    <t>启月街</t>
  </si>
  <si>
    <t>翠薇街-月亮湾路</t>
  </si>
  <si>
    <t>月亮湾路-创苑路</t>
  </si>
  <si>
    <t>月亮湾路</t>
  </si>
  <si>
    <t>启月街-回车道</t>
  </si>
  <si>
    <t>八达街</t>
  </si>
  <si>
    <t>启月街-创苑路</t>
  </si>
  <si>
    <t>崇文路</t>
  </si>
  <si>
    <t>月亮湾广场-星湖街</t>
  </si>
  <si>
    <t>创苑路</t>
  </si>
  <si>
    <t>万寿街-启月街</t>
  </si>
  <si>
    <t>启月街-星湖街</t>
  </si>
  <si>
    <t>万寿街</t>
  </si>
  <si>
    <t>月慧路</t>
  </si>
  <si>
    <t>月亮湾路-八达街</t>
  </si>
  <si>
    <t>独墅湖大道</t>
  </si>
  <si>
    <t>星湖街下穿-若水路</t>
  </si>
  <si>
    <t>星湖街辅道</t>
  </si>
  <si>
    <t>独墅湖大道-仁爱路</t>
  </si>
  <si>
    <t>独墅湖大道-若水路</t>
  </si>
  <si>
    <t>文景路</t>
  </si>
  <si>
    <t>星湖街-雪堂街</t>
  </si>
  <si>
    <t>雪堂街</t>
  </si>
  <si>
    <t>文景路-若水路</t>
  </si>
  <si>
    <t>书影街</t>
  </si>
  <si>
    <t>清宁街-仁爱路</t>
  </si>
  <si>
    <t>仁爱路</t>
  </si>
  <si>
    <t>翠薇街-星湖街</t>
  </si>
  <si>
    <t>星湖街-林泉街</t>
  </si>
  <si>
    <t>翰林路</t>
  </si>
  <si>
    <t>林泉街-林泉街</t>
  </si>
  <si>
    <t>林泉街</t>
  </si>
  <si>
    <t>独墅湖大道-翰林路</t>
  </si>
  <si>
    <t>翰林路-文景路</t>
  </si>
  <si>
    <t>林泉街支路</t>
  </si>
  <si>
    <t>林泉街-翰林邻里中心</t>
  </si>
  <si>
    <t>枕典巷</t>
  </si>
  <si>
    <t>文景路-创苑路</t>
  </si>
  <si>
    <t>南冯窑路</t>
  </si>
  <si>
    <t>公交首末站北小路</t>
  </si>
  <si>
    <t>北冯窑路</t>
  </si>
  <si>
    <t>文汇广场北侧小路</t>
  </si>
  <si>
    <t>新平街</t>
  </si>
  <si>
    <t>崇文路-若水路</t>
  </si>
  <si>
    <t>东平街</t>
  </si>
  <si>
    <t>崇文巷</t>
  </si>
  <si>
    <t>崇文路-南侧断头</t>
  </si>
  <si>
    <t>东龚巷</t>
  </si>
  <si>
    <t>崇文巷-东断头</t>
  </si>
  <si>
    <t>葫芦浜巷</t>
  </si>
  <si>
    <t>东河桥巷</t>
  </si>
  <si>
    <t>东龚巷-葫芦浜巷</t>
  </si>
  <si>
    <t>月影路</t>
  </si>
  <si>
    <t>月亮湾路-星湖街</t>
  </si>
  <si>
    <t>纳祥路</t>
  </si>
  <si>
    <t>新平街-东平街</t>
  </si>
  <si>
    <t>善德巷</t>
  </si>
  <si>
    <t>雪堂街-东断头路</t>
  </si>
  <si>
    <t>月颂路</t>
  </si>
  <si>
    <t>八达街-万寿街</t>
  </si>
  <si>
    <t>创苑路-月颂路</t>
  </si>
  <si>
    <t>月颂路-若水路</t>
  </si>
  <si>
    <t>若水路</t>
  </si>
  <si>
    <t>万寿街-星塘街</t>
  </si>
  <si>
    <t>创苑路-万寿街</t>
  </si>
  <si>
    <t>创苑路-星湖街</t>
  </si>
  <si>
    <t>月墅路</t>
  </si>
  <si>
    <t>启月街-八达街</t>
  </si>
  <si>
    <t>若水路-东方大道</t>
  </si>
  <si>
    <t>裕新路</t>
  </si>
  <si>
    <t>若水路-启月街</t>
  </si>
  <si>
    <t>集贤街</t>
  </si>
  <si>
    <t>若水路-酝慧路</t>
  </si>
  <si>
    <t>鹏程路</t>
  </si>
  <si>
    <t>西断头路-集贤街</t>
  </si>
  <si>
    <t>启泰路</t>
  </si>
  <si>
    <t>西断头路-汇智街</t>
  </si>
  <si>
    <t>汇智街</t>
  </si>
  <si>
    <t>裕新路-酝慧路</t>
  </si>
  <si>
    <t>融富街</t>
  </si>
  <si>
    <t>酝慧路</t>
  </si>
  <si>
    <t>星湖街-松涛街</t>
  </si>
  <si>
    <t>东方大道</t>
  </si>
  <si>
    <t>外港河桥-星湖街</t>
  </si>
  <si>
    <t>松涛街-星塘街</t>
  </si>
  <si>
    <t>星湖街小游园</t>
  </si>
  <si>
    <t>仁爱路-东方大道</t>
  </si>
  <si>
    <t>松涛街小游园</t>
  </si>
  <si>
    <t>独墅湖大道-东方大道</t>
  </si>
  <si>
    <t>若水路小游园</t>
  </si>
  <si>
    <t>东方大道小游园</t>
  </si>
  <si>
    <t>林泉街广场</t>
  </si>
  <si>
    <t>翰林邻里中心西侧</t>
  </si>
  <si>
    <t>仁爱路小游园</t>
  </si>
  <si>
    <t>文景路小游园</t>
  </si>
  <si>
    <t>翠微街小游园</t>
  </si>
  <si>
    <t>独墅湖图书馆南侧</t>
  </si>
  <si>
    <t>中衡设计南侧游园</t>
  </si>
  <si>
    <t>八达街月慧路东北角</t>
  </si>
  <si>
    <t>松涛街站1号出口停车棚</t>
  </si>
  <si>
    <t>月亮湾站4号、7号出口停车棚</t>
  </si>
  <si>
    <t>绿化管理部西侧小广场</t>
  </si>
  <si>
    <t>崇文路小游园</t>
  </si>
  <si>
    <t>月亮湾广场-松涛街</t>
  </si>
  <si>
    <t>林泉街小游园</t>
  </si>
  <si>
    <t>回车道-创苑路</t>
  </si>
  <si>
    <t>创苑路小游园</t>
  </si>
  <si>
    <t>独墅湖大道小游园</t>
  </si>
  <si>
    <t>清宁路</t>
  </si>
  <si>
    <t>松涛街-学生公寓A区门口</t>
  </si>
  <si>
    <t>滨江支路</t>
  </si>
  <si>
    <t>万寿街-东方大道辅道</t>
  </si>
  <si>
    <t>独墅湖大道（西尽头环路）</t>
  </si>
  <si>
    <t>星湖街-星湖街</t>
  </si>
  <si>
    <t>飞之翔文荟广场足球场</t>
  </si>
  <si>
    <t>东方大道基地辅路</t>
  </si>
  <si>
    <t>东方大道基地进出辅路</t>
  </si>
  <si>
    <t>斜塘街道道路D标信息一览表</t>
  </si>
  <si>
    <t>金园路</t>
  </si>
  <si>
    <t>惠普路-新平街</t>
  </si>
  <si>
    <t>润泽街</t>
  </si>
  <si>
    <t>金园路-新平街</t>
  </si>
  <si>
    <t>惠淞街</t>
  </si>
  <si>
    <t>惠普路-润泽街</t>
  </si>
  <si>
    <t>东方大道-蔺谊路</t>
  </si>
  <si>
    <t>惠成街</t>
  </si>
  <si>
    <t>东方大道-鸿运花园门口</t>
  </si>
  <si>
    <t>惠普路</t>
  </si>
  <si>
    <t>高垫桥-松涛街</t>
  </si>
  <si>
    <t>蔺谊路</t>
  </si>
  <si>
    <t>星湖街-永庆路</t>
  </si>
  <si>
    <t>星塘街及南延快速路</t>
  </si>
  <si>
    <t>东方大道-车坊大桥园区界（含人非）</t>
  </si>
  <si>
    <t>东方大道-星塘街</t>
  </si>
  <si>
    <t>马上巷</t>
  </si>
  <si>
    <t>西上段路-普惠路</t>
  </si>
  <si>
    <t>永庆路-星塘街</t>
  </si>
  <si>
    <t>松涛街-东端尽头</t>
  </si>
  <si>
    <t>永庆路</t>
  </si>
  <si>
    <t>西上段路（原名长江路）</t>
  </si>
  <si>
    <t>（松涛街-朝前路）</t>
  </si>
  <si>
    <t>永庆路（原名水乡路）</t>
  </si>
  <si>
    <t>蔺谊路-江田大桥（含星坊街至永庆路右侧支路）</t>
  </si>
  <si>
    <t>星坊街</t>
  </si>
  <si>
    <t>蔺谊路-永庆路</t>
  </si>
  <si>
    <t>朝前路</t>
  </si>
  <si>
    <t>文荟苑路</t>
  </si>
  <si>
    <t>朝前路-朝前路</t>
  </si>
  <si>
    <t>星塘街南延快速路地面道路</t>
  </si>
  <si>
    <t>蔺谊路至南端</t>
  </si>
  <si>
    <t>钱家田路</t>
  </si>
  <si>
    <t>星塘街-西侧断头路</t>
  </si>
  <si>
    <t>赵家上路（原名松花江路）</t>
  </si>
  <si>
    <t>钱家田路-西侧断头路</t>
  </si>
  <si>
    <t>东堰里路</t>
  </si>
  <si>
    <t>蔺谊路-钱家田路</t>
  </si>
  <si>
    <t>石圩路</t>
  </si>
  <si>
    <t>东堰里路以东</t>
  </si>
  <si>
    <t>金园路新平街西南角小游园</t>
  </si>
  <si>
    <t>松涛街惠普路西南角小游园</t>
  </si>
  <si>
    <t>星湖街-高垫大桥</t>
  </si>
  <si>
    <t>蔺谊路小游园</t>
  </si>
  <si>
    <t>星塘街-永庆路</t>
  </si>
  <si>
    <t>胜浦街道道路B标信息一览表</t>
  </si>
  <si>
    <t>钟南街－星龙街</t>
  </si>
  <si>
    <t>南施街</t>
  </si>
  <si>
    <t>苏虹中路-34河道</t>
  </si>
  <si>
    <t>苏虹中路</t>
  </si>
  <si>
    <t>苏虹路跨线桥</t>
  </si>
  <si>
    <t>钟南街-南施街</t>
  </si>
  <si>
    <t>苏虹东路</t>
  </si>
  <si>
    <t>星塘街-杏林街</t>
  </si>
  <si>
    <t>钟南街</t>
  </si>
  <si>
    <t>苏虹东路-34河道</t>
  </si>
  <si>
    <t>北终点-苏虹东路</t>
  </si>
  <si>
    <t>苏虹中路--34河道</t>
  </si>
  <si>
    <t>北榭雨街</t>
  </si>
  <si>
    <t>苏虹东路--现代大道</t>
  </si>
  <si>
    <t>东沈浒路</t>
  </si>
  <si>
    <t>钟南街--星华街</t>
  </si>
  <si>
    <t>东沙湖路</t>
  </si>
  <si>
    <t>钟南街-汶泾街</t>
  </si>
  <si>
    <t>汶泾街--星华街</t>
  </si>
  <si>
    <t>汶泾街</t>
  </si>
  <si>
    <t>钟南街--东沙湖路</t>
  </si>
  <si>
    <t>综保A区</t>
  </si>
  <si>
    <t>吴巷</t>
  </si>
  <si>
    <t>卡口</t>
  </si>
  <si>
    <t>支路、巡关道</t>
  </si>
  <si>
    <t>A区卡口（西）</t>
  </si>
  <si>
    <t>A区志合电脑东侧道路</t>
  </si>
  <si>
    <t>卡口外东西停车场</t>
  </si>
  <si>
    <t>卡口内东西停车场</t>
  </si>
  <si>
    <t>星华街</t>
  </si>
  <si>
    <t>苏虹东路-娄江河</t>
  </si>
  <si>
    <t>华凌街</t>
  </si>
  <si>
    <t>北终点--苏虹东路</t>
  </si>
  <si>
    <t>沙北巷</t>
  </si>
  <si>
    <t>华凌街-华正街</t>
  </si>
  <si>
    <t>华正街</t>
  </si>
  <si>
    <t>华虹街</t>
  </si>
  <si>
    <t>美意街</t>
  </si>
  <si>
    <t>杏林街</t>
  </si>
  <si>
    <t>苏虹东路--归家巷</t>
  </si>
  <si>
    <t>凤里街</t>
  </si>
  <si>
    <t>岸芷街</t>
  </si>
  <si>
    <t>凤里街--南终点</t>
  </si>
  <si>
    <t>汀兰巷</t>
  </si>
  <si>
    <t>凤里街--杏林街</t>
  </si>
  <si>
    <t>长阳街</t>
  </si>
  <si>
    <t>星龙街</t>
  </si>
  <si>
    <t>归家港路</t>
  </si>
  <si>
    <t>凤里街--长阳街</t>
  </si>
  <si>
    <t>归家巷</t>
  </si>
  <si>
    <t>长阳街--杏林街</t>
  </si>
  <si>
    <t>凤里街支路</t>
  </si>
  <si>
    <t>凤里街以东</t>
  </si>
  <si>
    <t>汀兰家园</t>
  </si>
  <si>
    <t>长阳街北侧娄江大桥</t>
  </si>
  <si>
    <t>苏虹西路-312国道</t>
  </si>
  <si>
    <t>旺圩街</t>
  </si>
  <si>
    <t>苏虹东路--北终点</t>
  </si>
  <si>
    <t>胜浦街道道路D标信息一览表</t>
  </si>
  <si>
    <t>苏胜大桥</t>
  </si>
  <si>
    <t xml:space="preserve">是 </t>
  </si>
  <si>
    <t>中新大道</t>
  </si>
  <si>
    <t>青丘街-苏胜大桥</t>
  </si>
  <si>
    <t>中胜大桥</t>
  </si>
  <si>
    <t>港田路</t>
  </si>
  <si>
    <t>青丘街-中胜大桥（不含）</t>
  </si>
  <si>
    <t>唯胜路</t>
  </si>
  <si>
    <t>吴胜路-312国道</t>
  </si>
  <si>
    <t>吴淞江大桥</t>
  </si>
  <si>
    <t>吴淞江大桥连接线</t>
  </si>
  <si>
    <t>吴淞江大桥-唯胜路</t>
  </si>
  <si>
    <t>兴浦路</t>
  </si>
  <si>
    <t>同胜路南-现代大道</t>
  </si>
  <si>
    <t>霞盛路</t>
  </si>
  <si>
    <t>唯胜路东-胜浦路</t>
  </si>
  <si>
    <t>强胜路</t>
  </si>
  <si>
    <t>唯胜路-胜浦路</t>
  </si>
  <si>
    <t>同胜路</t>
  </si>
  <si>
    <t>瑞恩巷</t>
  </si>
  <si>
    <t>兴浦路以西</t>
  </si>
  <si>
    <t>瑞慈巷</t>
  </si>
  <si>
    <t>瑞富巷</t>
  </si>
  <si>
    <t>平胜路</t>
  </si>
  <si>
    <t>霞盛路-同胜路南侧河道</t>
  </si>
  <si>
    <t>瑞安巷</t>
  </si>
  <si>
    <t>平胜路以西</t>
  </si>
  <si>
    <t>瑞思巷</t>
  </si>
  <si>
    <t>平胜路-平胜路西到底</t>
  </si>
  <si>
    <t>利胜路</t>
  </si>
  <si>
    <t>霞盛路-同胜路</t>
  </si>
  <si>
    <t>利胜路东侧支路</t>
  </si>
  <si>
    <t>利胜路以东</t>
  </si>
  <si>
    <t>祁村路</t>
  </si>
  <si>
    <t>复兴街-巡关道</t>
  </si>
  <si>
    <t>唯南路</t>
  </si>
  <si>
    <t>下穿通道-三庄街</t>
  </si>
  <si>
    <t>后戴街-三庄街</t>
  </si>
  <si>
    <t>后戴街-复兴街</t>
  </si>
  <si>
    <t>后戴街</t>
  </si>
  <si>
    <t>唯南路-后戴街卡口</t>
  </si>
  <si>
    <t>三庄街</t>
  </si>
  <si>
    <t>唯南路-祁村路</t>
  </si>
  <si>
    <t xml:space="preserve">巡关道路        </t>
  </si>
  <si>
    <t>下穿连接线道路</t>
  </si>
  <si>
    <t>平浦路-唯南路</t>
  </si>
  <si>
    <t>启明路</t>
  </si>
  <si>
    <t>卡口以东-巡关道</t>
  </si>
  <si>
    <t>胜浦路-卡口以东</t>
  </si>
  <si>
    <t>界铺路</t>
  </si>
  <si>
    <t>B区南北道路</t>
  </si>
  <si>
    <t>平浦路</t>
  </si>
  <si>
    <t>B区南北支路1</t>
  </si>
  <si>
    <t>K-L</t>
  </si>
  <si>
    <t>瑞浦路</t>
  </si>
  <si>
    <t>B区南北支路2</t>
  </si>
  <si>
    <t>F-I</t>
  </si>
  <si>
    <t>A-B</t>
  </si>
  <si>
    <t>巡关道</t>
  </si>
  <si>
    <t>B-C</t>
  </si>
  <si>
    <t>C-D</t>
  </si>
  <si>
    <t>D-E</t>
  </si>
  <si>
    <t>E-F</t>
  </si>
  <si>
    <t>F-G</t>
  </si>
  <si>
    <t>G-H</t>
  </si>
  <si>
    <t>H-I</t>
  </si>
  <si>
    <t>I-J</t>
  </si>
  <si>
    <t>J-A</t>
  </si>
  <si>
    <t>厂区门口停车场</t>
  </si>
  <si>
    <t>青秋浦大桥下景观道路硬铺地</t>
  </si>
  <si>
    <t>综保B区</t>
  </si>
  <si>
    <t>关口外南北停车场</t>
  </si>
  <si>
    <t>北侧停车场移交综保区</t>
  </si>
  <si>
    <t>星龙街-沪宁高速（含青秋浦大桥及匝道）</t>
  </si>
  <si>
    <t>复兴街</t>
  </si>
  <si>
    <t>唯南路-现代大道</t>
  </si>
  <si>
    <t>现代大道-双圩路</t>
  </si>
  <si>
    <t>双圩路-后戴街北卡口</t>
  </si>
  <si>
    <t>后戴街北卡口-唯南路</t>
  </si>
  <si>
    <t>综保区东区</t>
  </si>
  <si>
    <t>综保区东区(后戴街东停车场环路）</t>
  </si>
  <si>
    <t>唯南路-南断头路</t>
  </si>
  <si>
    <t>亭南路-祁村路</t>
  </si>
  <si>
    <t>双圩路</t>
  </si>
  <si>
    <t>燕虹街-后戴街</t>
  </si>
  <si>
    <t>亭和路-燕虹街</t>
  </si>
  <si>
    <t>后戴街-东断头路</t>
  </si>
  <si>
    <t>物流大厦-亭和路</t>
  </si>
  <si>
    <t>物流大厦-唯胜路</t>
  </si>
  <si>
    <t>亭南路</t>
  </si>
  <si>
    <t>唯胜路-后戴街</t>
  </si>
  <si>
    <t>现代大道-唯南路</t>
  </si>
  <si>
    <t>旭明路</t>
  </si>
  <si>
    <t>兴浦路-燕虹街</t>
  </si>
  <si>
    <t>旭升路</t>
  </si>
  <si>
    <t>燕虹街</t>
  </si>
  <si>
    <t>旭明路-双圩路</t>
  </si>
  <si>
    <t>临江路</t>
  </si>
  <si>
    <t>亭和路-娄东路</t>
  </si>
  <si>
    <t>亭平路</t>
  </si>
  <si>
    <t>唯胜路-复兴街</t>
  </si>
  <si>
    <t>兴浦路（千人街）</t>
  </si>
  <si>
    <t>唯南路-亭和路</t>
  </si>
  <si>
    <t>亭和路-亭平路</t>
  </si>
  <si>
    <t>亭平路-唯南路</t>
  </si>
  <si>
    <t>界浦路</t>
  </si>
  <si>
    <t>望江路-沪宁高速北</t>
  </si>
  <si>
    <t>界浦路下穿沪宁高速路段</t>
  </si>
  <si>
    <t>泾东路-沪宁高速南侧</t>
  </si>
  <si>
    <t>沪宁高速南侧-固废集中处置项目</t>
  </si>
  <si>
    <t>泾东路</t>
  </si>
  <si>
    <t>望江路-界浦路</t>
  </si>
  <si>
    <t>娄东路-亭平路</t>
  </si>
  <si>
    <t>娄东路</t>
  </si>
  <si>
    <t>望江路-临江路</t>
  </si>
  <si>
    <t>复兴街-兴浦路</t>
  </si>
  <si>
    <t>亭平路-祁村路</t>
  </si>
  <si>
    <t>晟峰路</t>
  </si>
  <si>
    <t>亭和路-亭南路</t>
  </si>
  <si>
    <t>亭和路</t>
  </si>
  <si>
    <t>唯胜路东-临江路</t>
  </si>
  <si>
    <t>复兴街-临江路</t>
  </si>
  <si>
    <t>望江路</t>
  </si>
  <si>
    <t>临江路-泾东路东</t>
  </si>
  <si>
    <t>唯胜路-兴浦路</t>
  </si>
  <si>
    <t>兴浦路-复兴街</t>
  </si>
  <si>
    <t>苏虹大桥</t>
  </si>
  <si>
    <t>苏虹路-唯胜路</t>
  </si>
  <si>
    <t>现代大道沪宁出口停车场</t>
  </si>
  <si>
    <t>燕虹街游园</t>
  </si>
  <si>
    <t>胜浦大桥</t>
  </si>
  <si>
    <t>西半幅园区段</t>
  </si>
  <si>
    <t>胜浦大桥连接线</t>
  </si>
  <si>
    <t>园区段</t>
  </si>
  <si>
    <t>胜浦大桥下地面道路</t>
  </si>
  <si>
    <t>胜浦大桥沿湖步道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</si>
</sst>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  <numFmt numFmtId="179" formatCode="0.00;_䀀"/>
    <numFmt numFmtId="180" formatCode="0;_᳿"/>
    <numFmt numFmtId="181" formatCode="0.00_);[Red]\(0.00\)"/>
  </numFmts>
  <fonts count="4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0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b/>
      <sz val="20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  <scheme val="major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8"/>
      <color theme="1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04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5" applyNumberFormat="0" applyAlignment="0" applyProtection="0">
      <alignment vertical="center"/>
    </xf>
    <xf numFmtId="0" fontId="37" fillId="5" borderId="16" applyNumberFormat="0" applyAlignment="0" applyProtection="0">
      <alignment vertical="center"/>
    </xf>
    <xf numFmtId="0" fontId="38" fillId="5" borderId="15" applyNumberFormat="0" applyAlignment="0" applyProtection="0">
      <alignment vertical="center"/>
    </xf>
    <xf numFmtId="0" fontId="39" fillId="6" borderId="17" applyNumberFormat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8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8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4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4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0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4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0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0" fillId="0" borderId="0" applyBorder="0"/>
    <xf numFmtId="0" fontId="0" fillId="0" borderId="0" applyBorder="0"/>
    <xf numFmtId="0" fontId="18" fillId="0" borderId="0" applyBorder="0">
      <alignment vertical="center"/>
    </xf>
    <xf numFmtId="0" fontId="18" fillId="0" borderId="0" applyBorder="0">
      <alignment vertical="center"/>
    </xf>
    <xf numFmtId="0" fontId="0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0" fillId="0" borderId="0" applyBorder="0">
      <alignment vertical="center"/>
    </xf>
    <xf numFmtId="0" fontId="18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4" fillId="0" borderId="0" applyBorder="0">
      <alignment vertical="center"/>
    </xf>
    <xf numFmtId="0" fontId="18" fillId="0" borderId="0" applyBorder="0">
      <alignment vertical="center"/>
    </xf>
    <xf numFmtId="0" fontId="0" fillId="0" borderId="0" applyBorder="0">
      <alignment vertical="center"/>
    </xf>
    <xf numFmtId="0" fontId="4" fillId="0" borderId="0" applyBorder="0">
      <alignment vertical="center"/>
    </xf>
    <xf numFmtId="0" fontId="18" fillId="0" borderId="0" applyBorder="0">
      <alignment vertical="center"/>
    </xf>
    <xf numFmtId="0" fontId="4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4" fillId="0" borderId="0" applyBorder="0">
      <alignment vertical="center"/>
    </xf>
    <xf numFmtId="0" fontId="18" fillId="0" borderId="0" applyBorder="0">
      <alignment vertical="center"/>
    </xf>
    <xf numFmtId="0" fontId="0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0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18" fillId="0" borderId="0" applyBorder="0">
      <alignment vertical="center"/>
    </xf>
    <xf numFmtId="0" fontId="0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0" fillId="0" borderId="0" applyBorder="0">
      <alignment vertical="center"/>
    </xf>
    <xf numFmtId="0" fontId="18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0" fillId="0" borderId="0" applyBorder="0"/>
    <xf numFmtId="0" fontId="18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18" fillId="0" borderId="0" applyBorder="0">
      <alignment vertical="center"/>
    </xf>
    <xf numFmtId="0" fontId="0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18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0" fillId="0" borderId="0" applyBorder="0">
      <alignment vertical="center"/>
    </xf>
    <xf numFmtId="0" fontId="4" fillId="0" borderId="0" applyBorder="0">
      <alignment vertical="center"/>
    </xf>
    <xf numFmtId="0" fontId="0" fillId="0" borderId="0" applyBorder="0">
      <alignment vertical="center"/>
    </xf>
    <xf numFmtId="0" fontId="4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0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4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47" fillId="0" borderId="0" applyBorder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18" fillId="0" borderId="0" applyBorder="0">
      <alignment vertical="center"/>
    </xf>
    <xf numFmtId="0" fontId="0" fillId="0" borderId="0" applyBorder="0">
      <alignment vertical="center"/>
    </xf>
    <xf numFmtId="0" fontId="4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4" fillId="0" borderId="0" applyBorder="0">
      <alignment vertical="center"/>
    </xf>
    <xf numFmtId="0" fontId="0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0" fillId="0" borderId="0" applyBorder="0">
      <alignment vertical="center"/>
    </xf>
    <xf numFmtId="0" fontId="4" fillId="0" borderId="0" applyBorder="0">
      <alignment vertical="center"/>
    </xf>
    <xf numFmtId="0" fontId="18" fillId="0" borderId="0" applyBorder="0">
      <alignment vertical="center"/>
    </xf>
    <xf numFmtId="0" fontId="18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0" fillId="0" borderId="0" applyBorder="0">
      <alignment vertical="center"/>
    </xf>
    <xf numFmtId="0" fontId="18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4" fillId="0" borderId="0" applyBorder="0">
      <alignment vertical="center"/>
    </xf>
    <xf numFmtId="0" fontId="0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</cellStyleXfs>
  <cellXfs count="388">
    <xf numFmtId="0" fontId="0" fillId="0" borderId="0" xfId="0">
      <alignment vertical="center"/>
    </xf>
    <xf numFmtId="0" fontId="1" fillId="2" borderId="0" xfId="135" applyFont="1" applyFill="1">
      <alignment vertical="center"/>
    </xf>
    <xf numFmtId="0" fontId="0" fillId="2" borderId="0" xfId="135" applyFont="1" applyFill="1">
      <alignment vertical="center"/>
    </xf>
    <xf numFmtId="0" fontId="2" fillId="2" borderId="0" xfId="135" applyFont="1" applyFill="1">
      <alignment vertical="center"/>
    </xf>
    <xf numFmtId="0" fontId="3" fillId="2" borderId="0" xfId="135" applyFont="1" applyFill="1">
      <alignment vertical="center"/>
    </xf>
    <xf numFmtId="0" fontId="0" fillId="2" borderId="0" xfId="135" applyFill="1" applyAlignment="1">
      <alignment horizontal="center" vertical="center"/>
    </xf>
    <xf numFmtId="49" fontId="0" fillId="2" borderId="0" xfId="135" applyNumberFormat="1" applyFont="1" applyFill="1">
      <alignment vertical="center"/>
    </xf>
    <xf numFmtId="0" fontId="0" fillId="2" borderId="0" xfId="135" applyFill="1">
      <alignment vertical="center"/>
    </xf>
    <xf numFmtId="0" fontId="4" fillId="2" borderId="0" xfId="135" applyFont="1" applyFill="1" applyAlignment="1">
      <alignment horizontal="center" vertical="center" wrapText="1"/>
    </xf>
    <xf numFmtId="0" fontId="0" fillId="2" borderId="0" xfId="135" applyFill="1" applyAlignment="1">
      <alignment horizontal="center" vertical="center" wrapText="1"/>
    </xf>
    <xf numFmtId="0" fontId="5" fillId="0" borderId="1" xfId="135" applyFont="1" applyFill="1" applyBorder="1" applyAlignment="1">
      <alignment horizontal="center" vertical="center"/>
    </xf>
    <xf numFmtId="0" fontId="6" fillId="0" borderId="1" xfId="135" applyFont="1" applyFill="1" applyBorder="1" applyAlignment="1">
      <alignment horizontal="center" vertical="center"/>
    </xf>
    <xf numFmtId="0" fontId="7" fillId="0" borderId="2" xfId="149" applyFont="1" applyFill="1" applyBorder="1" applyAlignment="1">
      <alignment horizontal="center" vertical="center" wrapText="1"/>
    </xf>
    <xf numFmtId="49" fontId="7" fillId="0" borderId="2" xfId="149" applyNumberFormat="1" applyFont="1" applyFill="1" applyBorder="1" applyAlignment="1">
      <alignment horizontal="center" vertical="center" wrapText="1"/>
    </xf>
    <xf numFmtId="0" fontId="7" fillId="0" borderId="2" xfId="135" applyFont="1" applyFill="1" applyBorder="1" applyAlignment="1">
      <alignment horizontal="center" vertical="center" wrapText="1"/>
    </xf>
    <xf numFmtId="0" fontId="3" fillId="0" borderId="2" xfId="135" applyFont="1" applyFill="1" applyBorder="1" applyAlignment="1">
      <alignment horizontal="center" vertical="center" wrapText="1"/>
    </xf>
    <xf numFmtId="0" fontId="7" fillId="0" borderId="2" xfId="157" applyFont="1" applyFill="1" applyBorder="1" applyAlignment="1">
      <alignment horizontal="center" vertical="center" wrapText="1"/>
    </xf>
    <xf numFmtId="0" fontId="8" fillId="0" borderId="2" xfId="135" applyFont="1" applyFill="1" applyBorder="1" applyAlignment="1">
      <alignment horizontal="center" vertical="center" wrapText="1"/>
    </xf>
    <xf numFmtId="0" fontId="7" fillId="0" borderId="3" xfId="149" applyFont="1" applyFill="1" applyBorder="1" applyAlignment="1">
      <alignment horizontal="center" vertical="center" wrapText="1"/>
    </xf>
    <xf numFmtId="49" fontId="7" fillId="0" borderId="3" xfId="149" applyNumberFormat="1" applyFont="1" applyFill="1" applyBorder="1" applyAlignment="1">
      <alignment horizontal="center" vertical="center" wrapText="1"/>
    </xf>
    <xf numFmtId="0" fontId="7" fillId="0" borderId="3" xfId="135" applyFont="1" applyFill="1" applyBorder="1" applyAlignment="1">
      <alignment horizontal="center" vertical="center" wrapText="1"/>
    </xf>
    <xf numFmtId="0" fontId="3" fillId="0" borderId="3" xfId="135" applyFont="1" applyFill="1" applyBorder="1" applyAlignment="1">
      <alignment horizontal="center" vertical="center" wrapText="1"/>
    </xf>
    <xf numFmtId="0" fontId="7" fillId="0" borderId="3" xfId="157" applyFont="1" applyFill="1" applyBorder="1" applyAlignment="1">
      <alignment horizontal="center" vertical="center" wrapText="1"/>
    </xf>
    <xf numFmtId="0" fontId="8" fillId="0" borderId="3" xfId="135" applyFont="1" applyFill="1" applyBorder="1" applyAlignment="1">
      <alignment horizontal="center" vertical="center" wrapText="1"/>
    </xf>
    <xf numFmtId="0" fontId="7" fillId="0" borderId="4" xfId="149" applyFont="1" applyFill="1" applyBorder="1" applyAlignment="1">
      <alignment horizontal="center" vertical="center" wrapText="1"/>
    </xf>
    <xf numFmtId="49" fontId="7" fillId="0" borderId="4" xfId="149" applyNumberFormat="1" applyFont="1" applyFill="1" applyBorder="1" applyAlignment="1">
      <alignment horizontal="center" vertical="center" wrapText="1"/>
    </xf>
    <xf numFmtId="0" fontId="7" fillId="0" borderId="4" xfId="135" applyFont="1" applyFill="1" applyBorder="1" applyAlignment="1">
      <alignment horizontal="center" vertical="center" wrapText="1"/>
    </xf>
    <xf numFmtId="0" fontId="3" fillId="0" borderId="4" xfId="135" applyFont="1" applyFill="1" applyBorder="1" applyAlignment="1">
      <alignment horizontal="center" vertical="center" wrapText="1"/>
    </xf>
    <xf numFmtId="0" fontId="7" fillId="0" borderId="4" xfId="157" applyFont="1" applyFill="1" applyBorder="1" applyAlignment="1">
      <alignment horizontal="center" vertical="center" wrapText="1"/>
    </xf>
    <xf numFmtId="0" fontId="8" fillId="0" borderId="4" xfId="135" applyFont="1" applyFill="1" applyBorder="1" applyAlignment="1">
      <alignment horizontal="center" vertical="center" wrapText="1"/>
    </xf>
    <xf numFmtId="0" fontId="0" fillId="0" borderId="5" xfId="149" applyFont="1" applyFill="1" applyBorder="1" applyAlignment="1">
      <alignment horizontal="center" vertical="center" wrapText="1"/>
    </xf>
    <xf numFmtId="0" fontId="0" fillId="0" borderId="5" xfId="161" applyFont="1" applyFill="1" applyBorder="1" applyAlignment="1">
      <alignment horizontal="center" vertical="center" wrapText="1"/>
    </xf>
    <xf numFmtId="0" fontId="0" fillId="0" borderId="5" xfId="273" applyFont="1" applyFill="1" applyBorder="1" applyAlignment="1">
      <alignment horizontal="center" vertical="center" wrapText="1"/>
    </xf>
    <xf numFmtId="0" fontId="0" fillId="0" borderId="5" xfId="217" applyFont="1" applyFill="1" applyBorder="1" applyAlignment="1">
      <alignment horizontal="center" vertical="center" wrapText="1"/>
    </xf>
    <xf numFmtId="176" fontId="0" fillId="0" borderId="5" xfId="292" applyNumberFormat="1" applyFont="1" applyFill="1" applyBorder="1" applyAlignment="1">
      <alignment horizontal="center" vertical="center" wrapText="1"/>
    </xf>
    <xf numFmtId="176" fontId="0" fillId="0" borderId="5" xfId="274" applyNumberFormat="1" applyFont="1" applyFill="1" applyBorder="1" applyAlignment="1">
      <alignment horizontal="center" vertical="center" wrapText="1"/>
    </xf>
    <xf numFmtId="177" fontId="0" fillId="0" borderId="5" xfId="217" applyNumberFormat="1" applyFont="1" applyFill="1" applyBorder="1" applyAlignment="1">
      <alignment horizontal="center" vertical="center" wrapText="1"/>
    </xf>
    <xf numFmtId="0" fontId="0" fillId="0" borderId="5" xfId="135" applyFont="1" applyFill="1" applyBorder="1" applyAlignment="1">
      <alignment horizontal="center" vertical="center" wrapText="1"/>
    </xf>
    <xf numFmtId="176" fontId="9" fillId="0" borderId="5" xfId="292" applyNumberFormat="1" applyFont="1" applyFill="1" applyBorder="1" applyAlignment="1">
      <alignment horizontal="center" vertical="center" wrapText="1"/>
    </xf>
    <xf numFmtId="176" fontId="9" fillId="0" borderId="5" xfId="274" applyNumberFormat="1" applyFont="1" applyFill="1" applyBorder="1" applyAlignment="1">
      <alignment horizontal="center" vertical="center" wrapText="1"/>
    </xf>
    <xf numFmtId="0" fontId="0" fillId="0" borderId="5" xfId="95" applyFont="1" applyFill="1" applyBorder="1" applyAlignment="1">
      <alignment horizontal="center" vertical="center" wrapText="1"/>
    </xf>
    <xf numFmtId="0" fontId="9" fillId="0" borderId="5" xfId="161" applyFont="1" applyFill="1" applyBorder="1" applyAlignment="1">
      <alignment horizontal="center" vertical="center" wrapText="1"/>
    </xf>
    <xf numFmtId="0" fontId="9" fillId="0" borderId="5" xfId="292" applyFont="1" applyFill="1" applyBorder="1" applyAlignment="1">
      <alignment horizontal="center" vertical="center" wrapText="1"/>
    </xf>
    <xf numFmtId="177" fontId="9" fillId="0" borderId="5" xfId="292" applyNumberFormat="1" applyFont="1" applyFill="1" applyBorder="1" applyAlignment="1">
      <alignment horizontal="center" vertical="center" wrapText="1"/>
    </xf>
    <xf numFmtId="0" fontId="0" fillId="0" borderId="5" xfId="135" applyFont="1" applyFill="1" applyBorder="1" applyAlignment="1">
      <alignment vertical="center" wrapText="1"/>
    </xf>
    <xf numFmtId="177" fontId="3" fillId="0" borderId="5" xfId="217" applyNumberFormat="1" applyFont="1" applyFill="1" applyBorder="1" applyAlignment="1">
      <alignment horizontal="center" vertical="center" wrapText="1"/>
    </xf>
    <xf numFmtId="0" fontId="0" fillId="0" borderId="5" xfId="292" applyFont="1" applyFill="1" applyBorder="1" applyAlignment="1">
      <alignment horizontal="center" vertical="center" wrapText="1"/>
    </xf>
    <xf numFmtId="0" fontId="0" fillId="0" borderId="6" xfId="217" applyFont="1" applyFill="1" applyBorder="1" applyAlignment="1">
      <alignment horizontal="center" vertical="center" wrapText="1"/>
    </xf>
    <xf numFmtId="0" fontId="3" fillId="0" borderId="5" xfId="217" applyFont="1" applyFill="1" applyBorder="1" applyAlignment="1">
      <alignment horizontal="center" vertical="center" wrapText="1"/>
    </xf>
    <xf numFmtId="0" fontId="0" fillId="0" borderId="2" xfId="217" applyFont="1" applyFill="1" applyBorder="1" applyAlignment="1">
      <alignment horizontal="center" vertical="center" wrapText="1"/>
    </xf>
    <xf numFmtId="177" fontId="3" fillId="0" borderId="5" xfId="108" applyNumberFormat="1" applyFont="1" applyFill="1" applyBorder="1" applyAlignment="1">
      <alignment horizontal="center" vertical="center" wrapText="1"/>
    </xf>
    <xf numFmtId="0" fontId="0" fillId="0" borderId="5" xfId="108" applyFont="1" applyFill="1" applyBorder="1" applyAlignment="1">
      <alignment horizontal="center" vertical="center" wrapText="1"/>
    </xf>
    <xf numFmtId="0" fontId="0" fillId="0" borderId="5" xfId="217" applyFont="1" applyFill="1" applyBorder="1" applyAlignment="1">
      <alignment horizontal="center" vertical="center"/>
    </xf>
    <xf numFmtId="0" fontId="10" fillId="0" borderId="5" xfId="135" applyFont="1" applyFill="1" applyBorder="1" applyAlignment="1">
      <alignment horizontal="center" vertical="center" wrapText="1"/>
    </xf>
    <xf numFmtId="0" fontId="10" fillId="0" borderId="5" xfId="135" applyFont="1" applyFill="1" applyBorder="1" applyAlignment="1">
      <alignment vertical="center" wrapText="1"/>
    </xf>
    <xf numFmtId="0" fontId="0" fillId="0" borderId="2" xfId="273" applyFont="1" applyFill="1" applyBorder="1" applyAlignment="1">
      <alignment horizontal="center" vertical="center" wrapText="1"/>
    </xf>
    <xf numFmtId="0" fontId="0" fillId="0" borderId="5" xfId="273" applyFont="1" applyFill="1" applyBorder="1" applyAlignment="1">
      <alignment horizontal="center" vertical="center"/>
    </xf>
    <xf numFmtId="0" fontId="0" fillId="0" borderId="2" xfId="95" applyFont="1" applyFill="1" applyBorder="1" applyAlignment="1">
      <alignment horizontal="center" vertical="center" wrapText="1"/>
    </xf>
    <xf numFmtId="0" fontId="0" fillId="0" borderId="4" xfId="95" applyFont="1" applyFill="1" applyBorder="1" applyAlignment="1">
      <alignment horizontal="center" vertical="center" wrapText="1"/>
    </xf>
    <xf numFmtId="0" fontId="0" fillId="0" borderId="5" xfId="217" applyFont="1" applyFill="1" applyBorder="1">
      <alignment vertical="center"/>
    </xf>
    <xf numFmtId="177" fontId="0" fillId="0" borderId="5" xfId="273" applyNumberFormat="1" applyFont="1" applyFill="1" applyBorder="1" applyAlignment="1">
      <alignment horizontal="center" vertical="center" wrapText="1"/>
    </xf>
    <xf numFmtId="177" fontId="0" fillId="0" borderId="5" xfId="161" applyNumberFormat="1" applyFont="1" applyFill="1" applyBorder="1" applyAlignment="1">
      <alignment horizontal="center" vertical="center" wrapText="1"/>
    </xf>
    <xf numFmtId="177" fontId="0" fillId="0" borderId="5" xfId="292" applyNumberFormat="1" applyFont="1" applyFill="1" applyBorder="1" applyAlignment="1">
      <alignment horizontal="center" vertical="center" wrapText="1"/>
    </xf>
    <xf numFmtId="0" fontId="3" fillId="0" borderId="6" xfId="135" applyFont="1" applyFill="1" applyBorder="1" applyAlignment="1">
      <alignment horizontal="center" vertical="center"/>
    </xf>
    <xf numFmtId="0" fontId="3" fillId="0" borderId="7" xfId="135" applyFont="1" applyFill="1" applyBorder="1" applyAlignment="1">
      <alignment horizontal="center" vertical="center"/>
    </xf>
    <xf numFmtId="0" fontId="3" fillId="0" borderId="5" xfId="135" applyFont="1" applyFill="1" applyBorder="1" applyAlignment="1">
      <alignment horizontal="center" vertical="center"/>
    </xf>
    <xf numFmtId="49" fontId="3" fillId="0" borderId="5" xfId="135" applyNumberFormat="1" applyFont="1" applyFill="1" applyBorder="1">
      <alignment vertical="center"/>
    </xf>
    <xf numFmtId="176" fontId="3" fillId="0" borderId="5" xfId="135" applyNumberFormat="1" applyFont="1" applyFill="1" applyBorder="1" applyAlignment="1">
      <alignment horizontal="center" vertical="center"/>
    </xf>
    <xf numFmtId="0" fontId="0" fillId="0" borderId="0" xfId="135" applyFont="1">
      <alignment vertical="center"/>
    </xf>
    <xf numFmtId="0" fontId="11" fillId="0" borderId="5" xfId="149" applyFont="1" applyFill="1" applyBorder="1" applyAlignment="1">
      <alignment horizontal="center" vertical="center" wrapText="1"/>
    </xf>
    <xf numFmtId="0" fontId="9" fillId="0" borderId="7" xfId="274" applyFont="1" applyFill="1" applyBorder="1" applyAlignment="1">
      <alignment horizontal="center" vertical="center" wrapText="1"/>
    </xf>
    <xf numFmtId="177" fontId="11" fillId="0" borderId="5" xfId="157" applyNumberFormat="1" applyFont="1" applyFill="1" applyBorder="1" applyAlignment="1">
      <alignment horizontal="center" vertical="center" wrapText="1"/>
    </xf>
    <xf numFmtId="176" fontId="12" fillId="0" borderId="5" xfId="292" applyNumberFormat="1" applyFont="1" applyFill="1" applyBorder="1" applyAlignment="1">
      <alignment horizontal="center" vertical="center" wrapText="1"/>
    </xf>
    <xf numFmtId="177" fontId="9" fillId="0" borderId="5" xfId="292" applyNumberFormat="1" applyFont="1" applyFill="1" applyBorder="1" applyAlignment="1">
      <alignment vertical="center" wrapText="1"/>
    </xf>
    <xf numFmtId="0" fontId="9" fillId="0" borderId="7" xfId="292" applyFont="1" applyFill="1" applyBorder="1" applyAlignment="1">
      <alignment horizontal="center" vertical="center" wrapText="1"/>
    </xf>
    <xf numFmtId="0" fontId="9" fillId="0" borderId="5" xfId="274" applyFont="1" applyFill="1" applyBorder="1" applyAlignment="1">
      <alignment horizontal="center" vertical="center"/>
    </xf>
    <xf numFmtId="0" fontId="3" fillId="0" borderId="5" xfId="135" applyFont="1" applyFill="1" applyBorder="1">
      <alignment vertical="center"/>
    </xf>
    <xf numFmtId="0" fontId="7" fillId="0" borderId="5" xfId="135" applyFont="1" applyFill="1" applyBorder="1" applyAlignment="1">
      <alignment horizontal="center" vertical="center" wrapText="1"/>
    </xf>
    <xf numFmtId="0" fontId="3" fillId="0" borderId="5" xfId="135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13" fillId="0" borderId="1" xfId="251" applyFont="1" applyFill="1" applyBorder="1" applyAlignment="1">
      <alignment horizontal="center" vertical="center"/>
    </xf>
    <xf numFmtId="0" fontId="14" fillId="0" borderId="2" xfId="224" applyFont="1" applyFill="1" applyBorder="1" applyAlignment="1">
      <alignment horizontal="center" vertical="center" wrapText="1"/>
    </xf>
    <xf numFmtId="49" fontId="14" fillId="0" borderId="2" xfId="224" applyNumberFormat="1" applyFont="1" applyFill="1" applyBorder="1" applyAlignment="1">
      <alignment horizontal="center" vertical="center" wrapText="1"/>
    </xf>
    <xf numFmtId="0" fontId="14" fillId="0" borderId="2" xfId="251" applyFont="1" applyFill="1" applyBorder="1" applyAlignment="1">
      <alignment horizontal="center" vertical="center" wrapText="1"/>
    </xf>
    <xf numFmtId="0" fontId="15" fillId="0" borderId="2" xfId="251" applyFont="1" applyFill="1" applyBorder="1" applyAlignment="1">
      <alignment horizontal="center" vertical="center" wrapText="1"/>
    </xf>
    <xf numFmtId="0" fontId="14" fillId="0" borderId="2" xfId="258" applyFont="1" applyFill="1" applyBorder="1" applyAlignment="1">
      <alignment horizontal="center" vertical="center" wrapText="1"/>
    </xf>
    <xf numFmtId="0" fontId="1" fillId="0" borderId="5" xfId="238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8" fontId="1" fillId="0" borderId="5" xfId="0" applyNumberFormat="1" applyFont="1" applyFill="1" applyBorder="1" applyAlignment="1">
      <alignment horizontal="center" vertical="center" wrapText="1"/>
    </xf>
    <xf numFmtId="0" fontId="1" fillId="0" borderId="5" xfId="137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1" fillId="0" borderId="5" xfId="106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1" fillId="0" borderId="5" xfId="251" applyFont="1" applyFill="1" applyBorder="1" applyAlignment="1">
      <alignment horizontal="center" vertical="center" wrapText="1"/>
    </xf>
    <xf numFmtId="0" fontId="1" fillId="0" borderId="5" xfId="200" applyFont="1" applyFill="1" applyBorder="1" applyAlignment="1">
      <alignment horizontal="center" vertical="center" wrapText="1"/>
    </xf>
    <xf numFmtId="0" fontId="1" fillId="0" borderId="5" xfId="143" applyFont="1" applyFill="1" applyBorder="1" applyAlignment="1">
      <alignment horizontal="center" vertical="center" wrapText="1"/>
    </xf>
    <xf numFmtId="0" fontId="1" fillId="0" borderId="5" xfId="110" applyFont="1" applyFill="1" applyBorder="1" applyAlignment="1">
      <alignment horizontal="center" vertical="center" wrapText="1"/>
    </xf>
    <xf numFmtId="0" fontId="1" fillId="0" borderId="5" xfId="251" applyFont="1" applyFill="1" applyBorder="1" applyAlignment="1">
      <alignment horizontal="center" vertical="center"/>
    </xf>
    <xf numFmtId="0" fontId="1" fillId="0" borderId="6" xfId="143" applyFont="1" applyFill="1" applyBorder="1" applyAlignment="1">
      <alignment horizontal="center" vertical="center" wrapText="1"/>
    </xf>
    <xf numFmtId="0" fontId="16" fillId="0" borderId="5" xfId="248" applyFont="1" applyFill="1" applyBorder="1" applyAlignment="1">
      <alignment horizontal="center" vertical="center" wrapText="1"/>
    </xf>
    <xf numFmtId="0" fontId="16" fillId="0" borderId="5" xfId="255" applyFont="1" applyFill="1" applyBorder="1" applyAlignment="1">
      <alignment horizontal="center" vertical="center" wrapText="1"/>
    </xf>
    <xf numFmtId="0" fontId="3" fillId="0" borderId="5" xfId="251" applyFont="1" applyFill="1" applyBorder="1" applyAlignment="1">
      <alignment horizontal="center" vertical="center"/>
    </xf>
    <xf numFmtId="0" fontId="3" fillId="0" borderId="5" xfId="251" applyFont="1" applyFill="1" applyBorder="1" applyAlignment="1">
      <alignment horizontal="center" vertical="center" wrapText="1"/>
    </xf>
    <xf numFmtId="49" fontId="3" fillId="0" borderId="5" xfId="251" applyNumberFormat="1" applyFont="1" applyFill="1" applyBorder="1" applyAlignment="1">
      <alignment horizontal="center" vertical="center"/>
    </xf>
    <xf numFmtId="0" fontId="13" fillId="0" borderId="1" xfId="131" applyFont="1" applyBorder="1" applyAlignment="1">
      <alignment horizontal="center" vertical="center"/>
    </xf>
    <xf numFmtId="0" fontId="17" fillId="0" borderId="1" xfId="131" applyFont="1" applyBorder="1" applyAlignment="1">
      <alignment horizontal="center" vertical="center"/>
    </xf>
    <xf numFmtId="0" fontId="14" fillId="0" borderId="2" xfId="151" applyFont="1" applyBorder="1" applyAlignment="1">
      <alignment horizontal="center" vertical="center" wrapText="1"/>
    </xf>
    <xf numFmtId="49" fontId="14" fillId="0" borderId="2" xfId="151" applyNumberFormat="1" applyFont="1" applyBorder="1" applyAlignment="1">
      <alignment horizontal="center" vertical="center" wrapText="1"/>
    </xf>
    <xf numFmtId="0" fontId="14" fillId="0" borderId="2" xfId="131" applyFont="1" applyBorder="1" applyAlignment="1">
      <alignment horizontal="center" vertical="center" wrapText="1"/>
    </xf>
    <xf numFmtId="0" fontId="14" fillId="0" borderId="2" xfId="242" applyFont="1" applyBorder="1" applyAlignment="1">
      <alignment horizontal="center" vertical="center" wrapText="1"/>
    </xf>
    <xf numFmtId="0" fontId="15" fillId="0" borderId="2" xfId="131" applyFont="1" applyBorder="1" applyAlignment="1">
      <alignment horizontal="center" vertical="center" wrapText="1"/>
    </xf>
    <xf numFmtId="0" fontId="14" fillId="0" borderId="4" xfId="151" applyFont="1" applyBorder="1" applyAlignment="1">
      <alignment horizontal="center" vertical="center" wrapText="1"/>
    </xf>
    <xf numFmtId="49" fontId="14" fillId="0" borderId="4" xfId="151" applyNumberFormat="1" applyFont="1" applyBorder="1" applyAlignment="1">
      <alignment horizontal="center" vertical="center" wrapText="1"/>
    </xf>
    <xf numFmtId="0" fontId="14" fillId="0" borderId="4" xfId="131" applyFont="1" applyBorder="1" applyAlignment="1">
      <alignment horizontal="center" vertical="center" wrapText="1"/>
    </xf>
    <xf numFmtId="0" fontId="14" fillId="0" borderId="4" xfId="242" applyFont="1" applyBorder="1" applyAlignment="1">
      <alignment horizontal="center" vertical="center" wrapText="1"/>
    </xf>
    <xf numFmtId="0" fontId="15" fillId="0" borderId="4" xfId="131" applyFont="1" applyBorder="1" applyAlignment="1">
      <alignment horizontal="center" vertical="center" wrapText="1"/>
    </xf>
    <xf numFmtId="0" fontId="16" fillId="0" borderId="5" xfId="151" applyFont="1" applyBorder="1" applyAlignment="1">
      <alignment horizontal="center" vertical="center" wrapText="1"/>
    </xf>
    <xf numFmtId="0" fontId="16" fillId="0" borderId="5" xfId="218" applyFont="1" applyBorder="1" applyAlignment="1">
      <alignment horizontal="center" vertical="center" wrapText="1"/>
    </xf>
    <xf numFmtId="49" fontId="16" fillId="0" borderId="5" xfId="218" applyNumberFormat="1" applyFont="1" applyBorder="1" applyAlignment="1">
      <alignment horizontal="center" vertical="center" wrapText="1"/>
    </xf>
    <xf numFmtId="0" fontId="16" fillId="0" borderId="5" xfId="242" applyFont="1" applyBorder="1" applyAlignment="1">
      <alignment horizontal="center" vertical="center" wrapText="1"/>
    </xf>
    <xf numFmtId="0" fontId="16" fillId="0" borderId="5" xfId="50" applyFont="1" applyBorder="1" applyAlignment="1">
      <alignment horizontal="center" vertical="center" wrapText="1"/>
    </xf>
    <xf numFmtId="0" fontId="1" fillId="0" borderId="5" xfId="124" applyFont="1" applyBorder="1" applyAlignment="1">
      <alignment horizontal="center" vertical="center"/>
    </xf>
    <xf numFmtId="177" fontId="16" fillId="0" borderId="5" xfId="242" applyNumberFormat="1" applyFont="1" applyBorder="1" applyAlignment="1">
      <alignment horizontal="center" vertical="center" wrapText="1"/>
    </xf>
    <xf numFmtId="0" fontId="1" fillId="0" borderId="5" xfId="131" applyFont="1" applyBorder="1" applyAlignment="1">
      <alignment horizontal="center" vertical="center" wrapText="1"/>
    </xf>
    <xf numFmtId="0" fontId="16" fillId="2" borderId="5" xfId="138" applyFont="1" applyFill="1" applyBorder="1" applyAlignment="1">
      <alignment horizontal="center" vertical="center" wrapText="1"/>
    </xf>
    <xf numFmtId="49" fontId="16" fillId="2" borderId="5" xfId="138" applyNumberFormat="1" applyFont="1" applyFill="1" applyBorder="1" applyAlignment="1">
      <alignment horizontal="center" vertical="center" wrapText="1"/>
    </xf>
    <xf numFmtId="0" fontId="16" fillId="2" borderId="5" xfId="242" applyFont="1" applyFill="1" applyBorder="1" applyAlignment="1">
      <alignment horizontal="center" vertical="center" wrapText="1"/>
    </xf>
    <xf numFmtId="0" fontId="16" fillId="2" borderId="5" xfId="50" applyFont="1" applyFill="1" applyBorder="1" applyAlignment="1">
      <alignment horizontal="center" vertical="center" wrapText="1"/>
    </xf>
    <xf numFmtId="0" fontId="1" fillId="2" borderId="5" xfId="124" applyFont="1" applyFill="1" applyBorder="1" applyAlignment="1">
      <alignment horizontal="center" vertical="center"/>
    </xf>
    <xf numFmtId="177" fontId="16" fillId="2" borderId="5" xfId="242" applyNumberFormat="1" applyFont="1" applyFill="1" applyBorder="1" applyAlignment="1">
      <alignment horizontal="center" vertical="center" wrapText="1"/>
    </xf>
    <xf numFmtId="0" fontId="1" fillId="2" borderId="5" xfId="131" applyFont="1" applyFill="1" applyBorder="1" applyAlignment="1">
      <alignment horizontal="center" vertical="center" wrapText="1"/>
    </xf>
    <xf numFmtId="0" fontId="16" fillId="0" borderId="5" xfId="218" applyFont="1" applyBorder="1" applyAlignment="1">
      <alignment horizontal="center" vertical="center"/>
    </xf>
    <xf numFmtId="0" fontId="16" fillId="0" borderId="5" xfId="138" applyFont="1" applyBorder="1" applyAlignment="1">
      <alignment horizontal="center" vertical="center" wrapText="1"/>
    </xf>
    <xf numFmtId="49" fontId="16" fillId="0" borderId="5" xfId="138" applyNumberFormat="1" applyFont="1" applyBorder="1" applyAlignment="1">
      <alignment horizontal="center" vertical="center" wrapText="1"/>
    </xf>
    <xf numFmtId="0" fontId="16" fillId="0" borderId="5" xfId="138" applyFont="1" applyBorder="1" applyAlignment="1">
      <alignment horizontal="center" vertical="center"/>
    </xf>
    <xf numFmtId="0" fontId="1" fillId="0" borderId="5" xfId="124" applyFont="1" applyBorder="1" applyAlignment="1">
      <alignment horizontal="center" vertical="center" wrapText="1"/>
    </xf>
    <xf numFmtId="49" fontId="18" fillId="0" borderId="5" xfId="50" applyNumberFormat="1" applyBorder="1" applyAlignment="1">
      <alignment horizontal="center" vertical="center" wrapText="1"/>
    </xf>
    <xf numFmtId="0" fontId="18" fillId="0" borderId="5" xfId="50" applyBorder="1" applyAlignment="1">
      <alignment horizontal="center" vertical="center" wrapText="1"/>
    </xf>
    <xf numFmtId="0" fontId="16" fillId="2" borderId="5" xfId="218" applyFont="1" applyFill="1" applyBorder="1" applyAlignment="1">
      <alignment horizontal="center" vertical="center" wrapText="1"/>
    </xf>
    <xf numFmtId="49" fontId="16" fillId="2" borderId="5" xfId="218" applyNumberFormat="1" applyFont="1" applyFill="1" applyBorder="1" applyAlignment="1">
      <alignment horizontal="center" vertical="center" wrapText="1"/>
    </xf>
    <xf numFmtId="0" fontId="16" fillId="2" borderId="5" xfId="218" applyFont="1" applyFill="1" applyBorder="1" applyAlignment="1">
      <alignment horizontal="center" vertical="center"/>
    </xf>
    <xf numFmtId="0" fontId="1" fillId="0" borderId="2" xfId="131" applyFont="1" applyBorder="1" applyAlignment="1">
      <alignment horizontal="center" vertical="center" wrapText="1"/>
    </xf>
    <xf numFmtId="0" fontId="1" fillId="0" borderId="3" xfId="131" applyFont="1" applyBorder="1" applyAlignment="1">
      <alignment horizontal="center" vertical="center" wrapText="1"/>
    </xf>
    <xf numFmtId="0" fontId="1" fillId="0" borderId="4" xfId="131" applyFont="1" applyBorder="1" applyAlignment="1">
      <alignment horizontal="center" vertical="center" wrapText="1"/>
    </xf>
    <xf numFmtId="49" fontId="1" fillId="0" borderId="5" xfId="124" applyNumberFormat="1" applyFont="1" applyBorder="1" applyAlignment="1">
      <alignment horizontal="center" vertical="center" wrapText="1"/>
    </xf>
    <xf numFmtId="179" fontId="1" fillId="0" borderId="5" xfId="124" applyNumberFormat="1" applyFont="1" applyBorder="1" applyAlignment="1">
      <alignment horizontal="center" vertical="center" wrapText="1"/>
    </xf>
    <xf numFmtId="0" fontId="1" fillId="0" borderId="5" xfId="131" applyFont="1" applyBorder="1" applyAlignment="1">
      <alignment horizontal="center" vertical="center"/>
    </xf>
    <xf numFmtId="0" fontId="16" fillId="0" borderId="5" xfId="242" applyFont="1" applyBorder="1" applyAlignment="1">
      <alignment horizontal="center" vertical="center"/>
    </xf>
    <xf numFmtId="176" fontId="16" fillId="0" borderId="5" xfId="242" applyNumberFormat="1" applyFont="1" applyBorder="1" applyAlignment="1">
      <alignment horizontal="center" vertical="center" wrapText="1"/>
    </xf>
    <xf numFmtId="176" fontId="1" fillId="0" borderId="5" xfId="124" applyNumberFormat="1" applyFont="1" applyBorder="1" applyAlignment="1">
      <alignment horizontal="center" vertical="center" wrapText="1"/>
    </xf>
    <xf numFmtId="0" fontId="16" fillId="0" borderId="4" xfId="218" applyFont="1" applyBorder="1" applyAlignment="1">
      <alignment horizontal="center" vertical="center" wrapText="1"/>
    </xf>
    <xf numFmtId="49" fontId="18" fillId="0" borderId="4" xfId="50" applyNumberFormat="1" applyBorder="1" applyAlignment="1">
      <alignment horizontal="center" vertical="center" wrapText="1"/>
    </xf>
    <xf numFmtId="0" fontId="16" fillId="0" borderId="4" xfId="242" applyFont="1" applyBorder="1" applyAlignment="1">
      <alignment horizontal="center" vertical="center" wrapText="1"/>
    </xf>
    <xf numFmtId="176" fontId="16" fillId="0" borderId="4" xfId="218" applyNumberFormat="1" applyFont="1" applyBorder="1" applyAlignment="1">
      <alignment horizontal="center" vertical="center" wrapText="1"/>
    </xf>
    <xf numFmtId="176" fontId="1" fillId="0" borderId="4" xfId="124" applyNumberFormat="1" applyFont="1" applyBorder="1" applyAlignment="1">
      <alignment horizontal="center" vertical="center" wrapText="1"/>
    </xf>
    <xf numFmtId="0" fontId="1" fillId="0" borderId="4" xfId="131" applyFont="1" applyBorder="1" applyAlignment="1">
      <alignment horizontal="center" vertical="center"/>
    </xf>
    <xf numFmtId="177" fontId="16" fillId="0" borderId="4" xfId="242" applyNumberFormat="1" applyFont="1" applyBorder="1" applyAlignment="1">
      <alignment horizontal="center" vertical="center" wrapText="1"/>
    </xf>
    <xf numFmtId="49" fontId="16" fillId="0" borderId="5" xfId="242" applyNumberFormat="1" applyFont="1" applyBorder="1" applyAlignment="1">
      <alignment horizontal="center" vertical="center" wrapText="1"/>
    </xf>
    <xf numFmtId="0" fontId="16" fillId="0" borderId="5" xfId="151" applyFont="1" applyFill="1" applyBorder="1" applyAlignment="1">
      <alignment horizontal="center" vertical="center" wrapText="1"/>
    </xf>
    <xf numFmtId="0" fontId="16" fillId="0" borderId="5" xfId="138" applyFont="1" applyFill="1" applyBorder="1" applyAlignment="1">
      <alignment horizontal="center" vertical="center" wrapText="1"/>
    </xf>
    <xf numFmtId="49" fontId="16" fillId="0" borderId="5" xfId="138" applyNumberFormat="1" applyFont="1" applyFill="1" applyBorder="1" applyAlignment="1">
      <alignment horizontal="center" vertical="center" wrapText="1"/>
    </xf>
    <xf numFmtId="0" fontId="16" fillId="0" borderId="5" xfId="242" applyFont="1" applyFill="1" applyBorder="1" applyAlignment="1">
      <alignment horizontal="center" vertical="center" wrapText="1"/>
    </xf>
    <xf numFmtId="0" fontId="16" fillId="0" borderId="5" xfId="50" applyFont="1" applyFill="1" applyBorder="1" applyAlignment="1">
      <alignment horizontal="center" vertical="center" wrapText="1"/>
    </xf>
    <xf numFmtId="0" fontId="1" fillId="0" borderId="5" xfId="124" applyFont="1" applyFill="1" applyBorder="1" applyAlignment="1">
      <alignment horizontal="center" vertical="center"/>
    </xf>
    <xf numFmtId="177" fontId="16" fillId="0" borderId="5" xfId="242" applyNumberFormat="1" applyFont="1" applyFill="1" applyBorder="1" applyAlignment="1">
      <alignment horizontal="center" vertical="center" wrapText="1"/>
    </xf>
    <xf numFmtId="0" fontId="1" fillId="0" borderId="5" xfId="131" applyFont="1" applyFill="1" applyBorder="1" applyAlignment="1">
      <alignment horizontal="center" vertical="center" wrapText="1"/>
    </xf>
    <xf numFmtId="0" fontId="16" fillId="0" borderId="5" xfId="218" applyFont="1" applyFill="1" applyBorder="1" applyAlignment="1">
      <alignment horizontal="center" vertical="center" wrapText="1"/>
    </xf>
    <xf numFmtId="49" fontId="18" fillId="0" borderId="5" xfId="50" applyNumberFormat="1" applyFill="1" applyBorder="1" applyAlignment="1">
      <alignment horizontal="center" vertical="center" wrapText="1"/>
    </xf>
    <xf numFmtId="176" fontId="1" fillId="0" borderId="5" xfId="124" applyNumberFormat="1" applyFont="1" applyFill="1" applyBorder="1" applyAlignment="1">
      <alignment horizontal="center" vertical="center" wrapText="1"/>
    </xf>
    <xf numFmtId="0" fontId="1" fillId="0" borderId="5" xfId="131" applyFont="1" applyFill="1" applyBorder="1" applyAlignment="1">
      <alignment horizontal="center" vertical="center"/>
    </xf>
    <xf numFmtId="49" fontId="16" fillId="0" borderId="5" xfId="218" applyNumberFormat="1" applyFont="1" applyFill="1" applyBorder="1" applyAlignment="1">
      <alignment horizontal="center" vertical="center" wrapText="1"/>
    </xf>
    <xf numFmtId="177" fontId="18" fillId="0" borderId="5" xfId="49" applyNumberFormat="1" applyFill="1" applyBorder="1" applyAlignment="1">
      <alignment horizontal="center" vertical="center" wrapText="1"/>
    </xf>
    <xf numFmtId="177" fontId="1" fillId="0" borderId="5" xfId="131" applyNumberFormat="1" applyFont="1" applyFill="1" applyBorder="1" applyAlignment="1">
      <alignment horizontal="center" vertical="center"/>
    </xf>
    <xf numFmtId="49" fontId="16" fillId="0" borderId="5" xfId="242" applyNumberFormat="1" applyFont="1" applyFill="1" applyBorder="1" applyAlignment="1">
      <alignment horizontal="center" vertical="center" wrapText="1"/>
    </xf>
    <xf numFmtId="178" fontId="16" fillId="0" borderId="5" xfId="242" applyNumberFormat="1" applyFont="1" applyFill="1" applyBorder="1" applyAlignment="1">
      <alignment horizontal="center" vertical="center" wrapText="1"/>
    </xf>
    <xf numFmtId="180" fontId="1" fillId="0" borderId="5" xfId="124" applyNumberFormat="1" applyFont="1" applyFill="1" applyBorder="1" applyAlignment="1">
      <alignment horizontal="center" vertical="center" wrapText="1"/>
    </xf>
    <xf numFmtId="0" fontId="14" fillId="0" borderId="1" xfId="151" applyFont="1" applyBorder="1" applyAlignment="1">
      <alignment horizontal="center" vertical="center" wrapText="1"/>
    </xf>
    <xf numFmtId="0" fontId="14" fillId="0" borderId="8" xfId="151" applyFont="1" applyBorder="1" applyAlignment="1">
      <alignment horizontal="center" vertical="center" wrapText="1"/>
    </xf>
    <xf numFmtId="49" fontId="14" fillId="0" borderId="4" xfId="218" applyNumberFormat="1" applyFont="1" applyBorder="1" applyAlignment="1">
      <alignment horizontal="center" vertical="center" wrapText="1"/>
    </xf>
    <xf numFmtId="177" fontId="19" fillId="0" borderId="4" xfId="49" applyNumberFormat="1" applyFont="1" applyBorder="1" applyAlignment="1">
      <alignment horizontal="center" vertical="center" wrapText="1"/>
    </xf>
    <xf numFmtId="0" fontId="15" fillId="0" borderId="4" xfId="131" applyFont="1" applyBorder="1" applyAlignment="1">
      <alignment horizontal="center" vertical="center"/>
    </xf>
    <xf numFmtId="0" fontId="5" fillId="0" borderId="1" xfId="251" applyFont="1" applyFill="1" applyBorder="1" applyAlignment="1">
      <alignment horizontal="center" vertical="center"/>
    </xf>
    <xf numFmtId="0" fontId="7" fillId="0" borderId="2" xfId="224" applyFont="1" applyFill="1" applyBorder="1" applyAlignment="1">
      <alignment horizontal="center" vertical="center" wrapText="1"/>
    </xf>
    <xf numFmtId="0" fontId="7" fillId="0" borderId="2" xfId="258" applyFont="1" applyFill="1" applyBorder="1" applyAlignment="1">
      <alignment horizontal="center" vertical="center" wrapText="1"/>
    </xf>
    <xf numFmtId="0" fontId="7" fillId="0" borderId="2" xfId="251" applyFont="1" applyFill="1" applyBorder="1" applyAlignment="1">
      <alignment horizontal="center" vertical="center" wrapText="1"/>
    </xf>
    <xf numFmtId="0" fontId="7" fillId="0" borderId="4" xfId="224" applyFont="1" applyFill="1" applyBorder="1" applyAlignment="1">
      <alignment horizontal="center" vertical="center" wrapText="1"/>
    </xf>
    <xf numFmtId="0" fontId="7" fillId="0" borderId="4" xfId="258" applyFont="1" applyFill="1" applyBorder="1" applyAlignment="1">
      <alignment horizontal="center" vertical="center" wrapText="1"/>
    </xf>
    <xf numFmtId="0" fontId="7" fillId="0" borderId="4" xfId="251" applyFont="1" applyFill="1" applyBorder="1" applyAlignment="1">
      <alignment horizontal="center" vertical="center" wrapText="1"/>
    </xf>
    <xf numFmtId="0" fontId="0" fillId="0" borderId="5" xfId="238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78" fontId="0" fillId="0" borderId="5" xfId="0" applyNumberFormat="1" applyFont="1" applyFill="1" applyBorder="1" applyAlignment="1">
      <alignment horizontal="center" vertical="center" wrapText="1"/>
    </xf>
    <xf numFmtId="0" fontId="0" fillId="0" borderId="5" xfId="137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0" fillId="0" borderId="5" xfId="106" applyFont="1" applyFill="1" applyBorder="1" applyAlignment="1">
      <alignment horizontal="center" vertical="center" wrapText="1"/>
    </xf>
    <xf numFmtId="49" fontId="0" fillId="0" borderId="5" xfId="251" applyNumberFormat="1" applyFont="1" applyFill="1" applyBorder="1" applyAlignment="1">
      <alignment horizontal="center" vertical="center"/>
    </xf>
    <xf numFmtId="0" fontId="0" fillId="0" borderId="5" xfId="251" applyFont="1" applyFill="1" applyBorder="1" applyAlignment="1">
      <alignment horizontal="center" vertical="center"/>
    </xf>
    <xf numFmtId="0" fontId="9" fillId="0" borderId="5" xfId="251" applyFont="1" applyFill="1" applyBorder="1" applyAlignment="1">
      <alignment horizontal="center" vertical="center" wrapText="1"/>
    </xf>
    <xf numFmtId="0" fontId="0" fillId="0" borderId="5" xfId="251" applyFont="1" applyFill="1" applyBorder="1" applyAlignment="1">
      <alignment horizontal="center" vertical="center" wrapText="1"/>
    </xf>
    <xf numFmtId="0" fontId="0" fillId="2" borderId="0" xfId="137" applyFont="1" applyFill="1">
      <alignment vertical="center"/>
    </xf>
    <xf numFmtId="0" fontId="0" fillId="2" borderId="5" xfId="0" applyFont="1" applyFill="1" applyBorder="1">
      <alignment vertical="center"/>
    </xf>
    <xf numFmtId="0" fontId="0" fillId="2" borderId="0" xfId="0" applyFont="1" applyFill="1">
      <alignment vertical="center"/>
    </xf>
    <xf numFmtId="0" fontId="0" fillId="2" borderId="0" xfId="143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5" fillId="0" borderId="1" xfId="131" applyFont="1" applyBorder="1" applyAlignment="1">
      <alignment horizontal="center" vertical="center"/>
    </xf>
    <xf numFmtId="0" fontId="7" fillId="0" borderId="2" xfId="151" applyFont="1" applyBorder="1" applyAlignment="1">
      <alignment horizontal="center" vertical="center" wrapText="1"/>
    </xf>
    <xf numFmtId="49" fontId="7" fillId="0" borderId="2" xfId="151" applyNumberFormat="1" applyFont="1" applyBorder="1" applyAlignment="1">
      <alignment horizontal="center" vertical="center" wrapText="1"/>
    </xf>
    <xf numFmtId="0" fontId="7" fillId="0" borderId="2" xfId="131" applyFont="1" applyBorder="1" applyAlignment="1">
      <alignment horizontal="center" vertical="center" wrapText="1"/>
    </xf>
    <xf numFmtId="0" fontId="7" fillId="0" borderId="2" xfId="222" applyFont="1" applyBorder="1" applyAlignment="1">
      <alignment horizontal="center" vertical="center" wrapText="1"/>
    </xf>
    <xf numFmtId="0" fontId="3" fillId="0" borderId="2" xfId="131" applyFont="1" applyBorder="1" applyAlignment="1">
      <alignment horizontal="center" vertical="center" wrapText="1"/>
    </xf>
    <xf numFmtId="0" fontId="7" fillId="0" borderId="4" xfId="151" applyFont="1" applyBorder="1" applyAlignment="1">
      <alignment horizontal="center" vertical="center" wrapText="1"/>
    </xf>
    <xf numFmtId="49" fontId="7" fillId="0" borderId="4" xfId="151" applyNumberFormat="1" applyFont="1" applyBorder="1" applyAlignment="1">
      <alignment horizontal="center" vertical="center" wrapText="1"/>
    </xf>
    <xf numFmtId="0" fontId="7" fillId="0" borderId="4" xfId="131" applyFont="1" applyBorder="1" applyAlignment="1">
      <alignment horizontal="center" vertical="center" wrapText="1"/>
    </xf>
    <xf numFmtId="0" fontId="7" fillId="0" borderId="4" xfId="222" applyFont="1" applyBorder="1" applyAlignment="1">
      <alignment horizontal="center" vertical="center" wrapText="1"/>
    </xf>
    <xf numFmtId="0" fontId="3" fillId="0" borderId="4" xfId="131" applyFont="1" applyBorder="1" applyAlignment="1">
      <alignment horizontal="center" vertical="center" wrapText="1"/>
    </xf>
    <xf numFmtId="0" fontId="9" fillId="0" borderId="5" xfId="15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78" fontId="9" fillId="0" borderId="5" xfId="0" applyNumberFormat="1" applyFont="1" applyBorder="1" applyAlignment="1">
      <alignment horizontal="center" vertical="center" wrapText="1"/>
    </xf>
    <xf numFmtId="0" fontId="0" fillId="0" borderId="5" xfId="143" applyFont="1" applyBorder="1" applyAlignment="1">
      <alignment horizontal="center" vertical="center"/>
    </xf>
    <xf numFmtId="177" fontId="9" fillId="0" borderId="5" xfId="0" applyNumberFormat="1" applyFont="1" applyBorder="1" applyAlignment="1">
      <alignment horizontal="center" vertical="center" wrapText="1"/>
    </xf>
    <xf numFmtId="0" fontId="0" fillId="0" borderId="5" xfId="11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178" fontId="20" fillId="0" borderId="5" xfId="0" applyNumberFormat="1" applyFont="1" applyBorder="1" applyAlignment="1">
      <alignment horizontal="center" vertical="center" wrapText="1"/>
    </xf>
    <xf numFmtId="0" fontId="20" fillId="0" borderId="5" xfId="143" applyFont="1" applyBorder="1" applyAlignment="1">
      <alignment horizontal="center" vertical="center"/>
    </xf>
    <xf numFmtId="177" fontId="20" fillId="0" borderId="5" xfId="0" applyNumberFormat="1" applyFont="1" applyBorder="1" applyAlignment="1">
      <alignment horizontal="center" vertical="center" wrapText="1"/>
    </xf>
    <xf numFmtId="0" fontId="9" fillId="2" borderId="5" xfId="259" applyFont="1" applyFill="1" applyBorder="1" applyAlignment="1">
      <alignment vertical="center" wrapText="1"/>
    </xf>
    <xf numFmtId="0" fontId="20" fillId="2" borderId="5" xfId="218" applyFont="1" applyFill="1" applyBorder="1" applyAlignment="1">
      <alignment horizontal="center" vertical="center" wrapText="1"/>
    </xf>
    <xf numFmtId="178" fontId="20" fillId="2" borderId="5" xfId="218" applyNumberFormat="1" applyFont="1" applyFill="1" applyBorder="1" applyAlignment="1">
      <alignment horizontal="center" vertical="center" wrapText="1"/>
    </xf>
    <xf numFmtId="0" fontId="20" fillId="2" borderId="5" xfId="131" applyFont="1" applyFill="1" applyBorder="1" applyAlignment="1">
      <alignment horizontal="center" vertical="center"/>
    </xf>
    <xf numFmtId="177" fontId="20" fillId="2" borderId="5" xfId="218" applyNumberFormat="1" applyFont="1" applyFill="1" applyBorder="1" applyAlignment="1">
      <alignment horizontal="center" vertical="center" wrapText="1"/>
    </xf>
    <xf numFmtId="0" fontId="20" fillId="2" borderId="5" xfId="131" applyFont="1" applyFill="1" applyBorder="1" applyAlignment="1">
      <alignment horizontal="center" vertical="center" wrapText="1"/>
    </xf>
    <xf numFmtId="0" fontId="9" fillId="2" borderId="5" xfId="143" applyFont="1" applyFill="1" applyBorder="1" applyAlignment="1">
      <alignment horizontal="center" vertical="center" wrapText="1"/>
    </xf>
    <xf numFmtId="0" fontId="9" fillId="0" borderId="5" xfId="259" applyFont="1" applyBorder="1" applyAlignment="1">
      <alignment horizontal="center" vertical="center" wrapText="1"/>
    </xf>
    <xf numFmtId="176" fontId="9" fillId="0" borderId="5" xfId="259" applyNumberFormat="1" applyFont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center" vertical="center" wrapText="1"/>
    </xf>
    <xf numFmtId="0" fontId="0" fillId="0" borderId="5" xfId="143" applyFont="1" applyBorder="1" applyAlignment="1">
      <alignment horizontal="center" vertical="center" wrapText="1"/>
    </xf>
    <xf numFmtId="177" fontId="7" fillId="0" borderId="5" xfId="0" applyNumberFormat="1" applyFont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 wrapText="1"/>
    </xf>
    <xf numFmtId="178" fontId="9" fillId="0" borderId="5" xfId="259" applyNumberFormat="1" applyFont="1" applyBorder="1" applyAlignment="1">
      <alignment horizontal="center" vertical="center" wrapText="1"/>
    </xf>
    <xf numFmtId="181" fontId="21" fillId="0" borderId="5" xfId="0" applyNumberFormat="1" applyFont="1" applyBorder="1" applyAlignment="1">
      <alignment horizontal="center" vertical="center" wrapText="1"/>
    </xf>
    <xf numFmtId="0" fontId="9" fillId="2" borderId="7" xfId="143" applyFont="1" applyFill="1" applyBorder="1" applyAlignment="1">
      <alignment horizontal="center" vertical="center" wrapText="1"/>
    </xf>
    <xf numFmtId="178" fontId="9" fillId="2" borderId="5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0" borderId="5" xfId="143" applyFont="1" applyBorder="1" applyAlignment="1">
      <alignment horizontal="center" vertical="center" wrapText="1"/>
    </xf>
    <xf numFmtId="0" fontId="9" fillId="0" borderId="5" xfId="200" applyFont="1" applyBorder="1" applyAlignment="1">
      <alignment horizontal="center" vertical="center" wrapText="1"/>
    </xf>
    <xf numFmtId="177" fontId="9" fillId="0" borderId="5" xfId="200" applyNumberFormat="1" applyFont="1" applyBorder="1" applyAlignment="1">
      <alignment horizontal="center" vertical="center" wrapText="1"/>
    </xf>
    <xf numFmtId="0" fontId="9" fillId="0" borderId="5" xfId="218" applyFont="1" applyBorder="1" applyAlignment="1">
      <alignment horizontal="center" vertical="center" wrapText="1"/>
    </xf>
    <xf numFmtId="0" fontId="9" fillId="2" borderId="5" xfId="151" applyFont="1" applyFill="1" applyBorder="1" applyAlignment="1">
      <alignment horizontal="center" vertical="center" wrapText="1"/>
    </xf>
    <xf numFmtId="0" fontId="9" fillId="2" borderId="9" xfId="143" applyFont="1" applyFill="1" applyBorder="1" applyAlignment="1">
      <alignment horizontal="center" vertical="center" wrapText="1"/>
    </xf>
    <xf numFmtId="0" fontId="9" fillId="2" borderId="2" xfId="143" applyFont="1" applyFill="1" applyBorder="1" applyAlignment="1">
      <alignment horizontal="center" vertical="center" wrapText="1"/>
    </xf>
    <xf numFmtId="178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200" applyFont="1" applyFill="1" applyBorder="1" applyAlignment="1">
      <alignment horizontal="center" vertical="center" wrapText="1"/>
    </xf>
    <xf numFmtId="0" fontId="0" fillId="2" borderId="2" xfId="143" applyFont="1" applyFill="1" applyBorder="1" applyAlignment="1">
      <alignment horizontal="center" vertical="center" wrapText="1"/>
    </xf>
    <xf numFmtId="177" fontId="9" fillId="2" borderId="2" xfId="200" applyNumberFormat="1" applyFont="1" applyFill="1" applyBorder="1" applyAlignment="1">
      <alignment horizontal="center" vertical="center" wrapText="1"/>
    </xf>
    <xf numFmtId="0" fontId="9" fillId="2" borderId="2" xfId="218" applyFont="1" applyFill="1" applyBorder="1" applyAlignment="1">
      <alignment horizontal="center" vertical="center" wrapText="1"/>
    </xf>
    <xf numFmtId="0" fontId="0" fillId="2" borderId="2" xfId="110" applyFont="1" applyFill="1" applyBorder="1" applyAlignment="1">
      <alignment horizontal="center" vertical="center" wrapText="1"/>
    </xf>
    <xf numFmtId="0" fontId="0" fillId="2" borderId="2" xfId="131" applyFont="1" applyFill="1" applyBorder="1" applyAlignment="1">
      <alignment horizontal="center" vertical="center" wrapText="1"/>
    </xf>
    <xf numFmtId="0" fontId="7" fillId="0" borderId="5" xfId="151" applyFont="1" applyBorder="1" applyAlignment="1">
      <alignment horizontal="center" vertical="center" wrapText="1"/>
    </xf>
    <xf numFmtId="49" fontId="7" fillId="0" borderId="5" xfId="218" applyNumberFormat="1" applyFont="1" applyBorder="1" applyAlignment="1">
      <alignment horizontal="center" vertical="center" wrapText="1"/>
    </xf>
    <xf numFmtId="178" fontId="22" fillId="0" borderId="5" xfId="49" applyNumberFormat="1" applyFont="1" applyBorder="1" applyAlignment="1">
      <alignment horizontal="center" vertical="center" wrapText="1"/>
    </xf>
    <xf numFmtId="0" fontId="3" fillId="0" borderId="5" xfId="131" applyFont="1" applyBorder="1" applyAlignment="1">
      <alignment horizontal="center" vertical="center"/>
    </xf>
    <xf numFmtId="0" fontId="3" fillId="0" borderId="5" xfId="131" applyFont="1" applyBorder="1" applyAlignment="1">
      <alignment horizontal="center" vertical="center" wrapText="1"/>
    </xf>
    <xf numFmtId="0" fontId="7" fillId="2" borderId="0" xfId="153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9" fillId="2" borderId="0" xfId="137" applyFont="1" applyFill="1" applyAlignment="1">
      <alignment horizontal="center" vertical="center" wrapText="1"/>
    </xf>
    <xf numFmtId="0" fontId="9" fillId="2" borderId="0" xfId="143" applyFont="1" applyFill="1" applyAlignment="1">
      <alignment horizontal="center" vertical="center" wrapText="1"/>
    </xf>
    <xf numFmtId="0" fontId="9" fillId="2" borderId="0" xfId="200" applyFont="1" applyFill="1" applyAlignment="1">
      <alignment horizontal="center" vertical="center" wrapText="1"/>
    </xf>
    <xf numFmtId="177" fontId="9" fillId="2" borderId="0" xfId="200" applyNumberFormat="1" applyFont="1" applyFill="1" applyAlignment="1">
      <alignment horizontal="center" vertical="center" wrapText="1"/>
    </xf>
    <xf numFmtId="0" fontId="9" fillId="2" borderId="0" xfId="248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49" fontId="0" fillId="2" borderId="0" xfId="0" applyNumberFormat="1" applyFont="1" applyFill="1" applyAlignment="1">
      <alignment horizontal="center" vertical="center" wrapText="1"/>
    </xf>
    <xf numFmtId="178" fontId="0" fillId="2" borderId="0" xfId="0" applyNumberFormat="1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top" wrapText="1"/>
    </xf>
    <xf numFmtId="0" fontId="21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9" fillId="2" borderId="0" xfId="87" applyFont="1" applyFill="1" applyAlignment="1">
      <alignment horizontal="center" vertical="center" wrapText="1"/>
    </xf>
    <xf numFmtId="177" fontId="9" fillId="2" borderId="0" xfId="0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0" fillId="2" borderId="0" xfId="143" applyFont="1" applyFill="1" applyAlignment="1">
      <alignment horizontal="center" vertical="center" wrapText="1"/>
    </xf>
    <xf numFmtId="0" fontId="0" fillId="2" borderId="0" xfId="143" applyFont="1" applyFill="1" applyAlignment="1">
      <alignment horizontal="center" vertical="center"/>
    </xf>
    <xf numFmtId="0" fontId="0" fillId="2" borderId="0" xfId="110" applyFont="1" applyFill="1" applyAlignment="1">
      <alignment horizontal="center" vertical="center" wrapText="1"/>
    </xf>
    <xf numFmtId="0" fontId="22" fillId="2" borderId="0" xfId="50" applyFont="1" applyFill="1" applyAlignment="1">
      <alignment horizontal="center" vertical="center" wrapText="1"/>
    </xf>
    <xf numFmtId="178" fontId="22" fillId="2" borderId="0" xfId="50" applyNumberFormat="1" applyFont="1" applyFill="1" applyAlignment="1">
      <alignment horizontal="center" vertical="center" wrapText="1"/>
    </xf>
    <xf numFmtId="0" fontId="3" fillId="2" borderId="0" xfId="137" applyFont="1" applyFill="1" applyAlignment="1">
      <alignment horizontal="center" vertical="center"/>
    </xf>
    <xf numFmtId="176" fontId="0" fillId="2" borderId="0" xfId="0" applyNumberFormat="1" applyFont="1" applyFill="1" applyAlignment="1">
      <alignment horizontal="center" vertical="center"/>
    </xf>
    <xf numFmtId="0" fontId="9" fillId="2" borderId="0" xfId="232" applyFont="1" applyFill="1" applyAlignment="1">
      <alignment horizontal="center" vertical="center" wrapText="1"/>
    </xf>
    <xf numFmtId="0" fontId="9" fillId="2" borderId="0" xfId="284" applyFont="1" applyFill="1" applyAlignment="1">
      <alignment vertical="center" wrapText="1"/>
    </xf>
    <xf numFmtId="0" fontId="9" fillId="2" borderId="0" xfId="232" applyFont="1" applyFill="1" applyAlignment="1">
      <alignment vertical="center" wrapText="1"/>
    </xf>
    <xf numFmtId="0" fontId="23" fillId="2" borderId="0" xfId="232" applyFont="1" applyFill="1" applyAlignment="1">
      <alignment horizontal="center" vertical="center" wrapText="1"/>
    </xf>
    <xf numFmtId="0" fontId="9" fillId="2" borderId="5" xfId="232" applyFont="1" applyFill="1" applyBorder="1" applyAlignment="1">
      <alignment horizontal="center" vertical="center" wrapText="1"/>
    </xf>
    <xf numFmtId="0" fontId="9" fillId="2" borderId="6" xfId="232" applyFont="1" applyFill="1" applyBorder="1" applyAlignment="1">
      <alignment horizontal="center" vertical="center" wrapText="1"/>
    </xf>
    <xf numFmtId="0" fontId="9" fillId="2" borderId="5" xfId="284" applyFont="1" applyFill="1" applyBorder="1" applyAlignment="1">
      <alignment horizontal="center" vertical="center" wrapText="1"/>
    </xf>
    <xf numFmtId="0" fontId="24" fillId="2" borderId="5" xfId="232" applyFont="1" applyFill="1" applyBorder="1" applyAlignment="1">
      <alignment horizontal="center" vertical="center" wrapText="1"/>
    </xf>
    <xf numFmtId="0" fontId="9" fillId="2" borderId="6" xfId="284" applyFont="1" applyFill="1" applyBorder="1" applyAlignment="1">
      <alignment horizontal="left" vertical="center" wrapText="1"/>
    </xf>
    <xf numFmtId="0" fontId="9" fillId="2" borderId="5" xfId="231" applyFont="1" applyFill="1" applyBorder="1" applyAlignment="1">
      <alignment horizontal="center" vertical="center" wrapText="1"/>
    </xf>
    <xf numFmtId="0" fontId="24" fillId="2" borderId="5" xfId="231" applyFont="1" applyFill="1" applyBorder="1" applyAlignment="1">
      <alignment vertical="center" wrapText="1"/>
    </xf>
    <xf numFmtId="14" fontId="9" fillId="2" borderId="5" xfId="231" applyNumberFormat="1" applyFont="1" applyFill="1" applyBorder="1" applyAlignment="1">
      <alignment horizontal="center" vertical="center" wrapText="1"/>
    </xf>
    <xf numFmtId="0" fontId="9" fillId="2" borderId="3" xfId="232" applyFont="1" applyFill="1" applyBorder="1" applyAlignment="1">
      <alignment horizontal="center" vertical="center" wrapText="1"/>
    </xf>
    <xf numFmtId="0" fontId="9" fillId="2" borderId="5" xfId="231" applyFont="1" applyFill="1" applyBorder="1" applyAlignment="1">
      <alignment vertical="center" wrapText="1"/>
    </xf>
    <xf numFmtId="0" fontId="9" fillId="2" borderId="2" xfId="232" applyFont="1" applyFill="1" applyBorder="1" applyAlignment="1">
      <alignment horizontal="center" vertical="center" wrapText="1"/>
    </xf>
    <xf numFmtId="0" fontId="9" fillId="2" borderId="4" xfId="232" applyFont="1" applyFill="1" applyBorder="1" applyAlignment="1">
      <alignment horizontal="center" vertical="center" wrapText="1"/>
    </xf>
    <xf numFmtId="0" fontId="9" fillId="2" borderId="6" xfId="231" applyFont="1" applyFill="1" applyBorder="1" applyAlignment="1">
      <alignment horizontal="center" vertical="center" wrapText="1"/>
    </xf>
    <xf numFmtId="0" fontId="24" fillId="2" borderId="5" xfId="231" applyFont="1" applyFill="1" applyBorder="1" applyAlignment="1">
      <alignment horizontal="center" vertical="center" wrapText="1"/>
    </xf>
    <xf numFmtId="0" fontId="24" fillId="2" borderId="0" xfId="232" applyFont="1" applyFill="1" applyAlignment="1">
      <alignment vertical="center" wrapText="1"/>
    </xf>
    <xf numFmtId="0" fontId="9" fillId="2" borderId="5" xfId="270" applyFont="1" applyFill="1" applyBorder="1" applyAlignment="1">
      <alignment vertical="center" wrapText="1"/>
    </xf>
    <xf numFmtId="0" fontId="9" fillId="2" borderId="5" xfId="147" applyFont="1" applyFill="1" applyBorder="1" applyAlignment="1">
      <alignment horizontal="center" vertical="center" wrapText="1"/>
    </xf>
    <xf numFmtId="0" fontId="9" fillId="2" borderId="6" xfId="284" applyFont="1" applyFill="1" applyBorder="1" applyAlignment="1">
      <alignment vertical="center" wrapText="1"/>
    </xf>
    <xf numFmtId="0" fontId="0" fillId="2" borderId="5" xfId="274" applyFill="1" applyBorder="1" applyAlignment="1">
      <alignment horizontal="center" vertical="center" wrapText="1"/>
    </xf>
    <xf numFmtId="0" fontId="0" fillId="2" borderId="6" xfId="274" applyFill="1" applyBorder="1" applyAlignment="1">
      <alignment horizontal="center" vertical="center" wrapText="1"/>
    </xf>
    <xf numFmtId="0" fontId="0" fillId="2" borderId="5" xfId="274" applyFont="1" applyFill="1" applyBorder="1" applyAlignment="1">
      <alignment horizontal="center" vertical="center" wrapText="1"/>
    </xf>
    <xf numFmtId="0" fontId="25" fillId="2" borderId="5" xfId="274" applyFont="1" applyFill="1" applyBorder="1" applyAlignment="1">
      <alignment vertical="center" wrapText="1"/>
    </xf>
    <xf numFmtId="0" fontId="9" fillId="2" borderId="5" xfId="284" applyFont="1" applyFill="1" applyBorder="1" applyAlignment="1">
      <alignment horizontal="left" vertical="center" wrapText="1"/>
    </xf>
    <xf numFmtId="0" fontId="24" fillId="0" borderId="5" xfId="231" applyFont="1" applyFill="1" applyBorder="1" applyAlignment="1">
      <alignment vertical="center" wrapText="1"/>
    </xf>
    <xf numFmtId="0" fontId="24" fillId="2" borderId="5" xfId="232" applyFont="1" applyFill="1" applyBorder="1" applyAlignment="1">
      <alignment vertical="center" wrapText="1"/>
    </xf>
    <xf numFmtId="0" fontId="9" fillId="2" borderId="3" xfId="232" applyFont="1" applyFill="1" applyBorder="1" applyAlignment="1">
      <alignment horizontal="left" vertical="center" wrapText="1"/>
    </xf>
    <xf numFmtId="14" fontId="9" fillId="2" borderId="4" xfId="231" applyNumberFormat="1" applyFont="1" applyFill="1" applyBorder="1" applyAlignment="1">
      <alignment horizontal="center" vertical="center" wrapText="1"/>
    </xf>
    <xf numFmtId="0" fontId="9" fillId="2" borderId="5" xfId="284" applyFont="1" applyFill="1" applyBorder="1" applyAlignment="1">
      <alignment vertical="center" wrapText="1"/>
    </xf>
    <xf numFmtId="0" fontId="9" fillId="2" borderId="4" xfId="284" applyFont="1" applyFill="1" applyBorder="1" applyAlignment="1">
      <alignment horizontal="center" vertical="center" wrapText="1"/>
    </xf>
    <xf numFmtId="14" fontId="9" fillId="2" borderId="4" xfId="231" applyNumberFormat="1" applyFont="1" applyFill="1" applyBorder="1" applyAlignment="1">
      <alignment vertical="center" wrapText="1"/>
    </xf>
    <xf numFmtId="0" fontId="9" fillId="2" borderId="0" xfId="232" applyFont="1" applyFill="1" applyAlignment="1">
      <alignment horizontal="left" vertical="center"/>
    </xf>
    <xf numFmtId="0" fontId="9" fillId="2" borderId="0" xfId="232" applyFont="1" applyFill="1" applyAlignment="1">
      <alignment horizontal="left" vertical="center" wrapText="1"/>
    </xf>
    <xf numFmtId="0" fontId="9" fillId="2" borderId="0" xfId="231" applyFont="1" applyFill="1" applyAlignment="1">
      <alignment horizontal="center" vertical="center" wrapText="1"/>
    </xf>
    <xf numFmtId="0" fontId="9" fillId="2" borderId="0" xfId="147" applyFont="1" applyFill="1" applyAlignment="1">
      <alignment vertical="center" wrapText="1"/>
    </xf>
    <xf numFmtId="0" fontId="9" fillId="2" borderId="0" xfId="231" applyFont="1" applyFill="1" applyAlignment="1">
      <alignment vertical="center" wrapText="1"/>
    </xf>
    <xf numFmtId="0" fontId="26" fillId="2" borderId="0" xfId="231" applyFont="1" applyFill="1" applyAlignment="1">
      <alignment horizontal="center" vertical="center" wrapText="1"/>
    </xf>
    <xf numFmtId="0" fontId="9" fillId="2" borderId="3" xfId="231" applyFont="1" applyFill="1" applyBorder="1" applyAlignment="1">
      <alignment horizontal="center" vertical="center" wrapText="1"/>
    </xf>
    <xf numFmtId="0" fontId="9" fillId="2" borderId="2" xfId="231" applyFont="1" applyFill="1" applyBorder="1" applyAlignment="1">
      <alignment horizontal="center" vertical="center" wrapText="1"/>
    </xf>
    <xf numFmtId="0" fontId="9" fillId="2" borderId="4" xfId="231" applyFont="1" applyFill="1" applyBorder="1" applyAlignment="1">
      <alignment horizontal="center" vertical="center" wrapText="1"/>
    </xf>
    <xf numFmtId="0" fontId="24" fillId="2" borderId="0" xfId="231" applyFont="1" applyFill="1" applyAlignment="1">
      <alignment vertical="center" wrapText="1"/>
    </xf>
    <xf numFmtId="0" fontId="24" fillId="2" borderId="0" xfId="147" applyFont="1" applyFill="1" applyAlignment="1">
      <alignment vertical="center" wrapText="1"/>
    </xf>
    <xf numFmtId="0" fontId="0" fillId="2" borderId="6" xfId="274" applyFont="1" applyFill="1" applyBorder="1" applyAlignment="1">
      <alignment horizontal="center" vertical="center" wrapText="1"/>
    </xf>
    <xf numFmtId="0" fontId="9" fillId="2" borderId="5" xfId="231" applyFont="1" applyFill="1" applyBorder="1" applyAlignment="1">
      <alignment horizontal="left" vertical="center" wrapText="1"/>
    </xf>
    <xf numFmtId="0" fontId="0" fillId="2" borderId="0" xfId="0" applyFill="1">
      <alignment vertical="center"/>
    </xf>
    <xf numFmtId="0" fontId="23" fillId="2" borderId="0" xfId="284" applyFont="1" applyFill="1" applyAlignment="1">
      <alignment horizontal="center" vertical="center" wrapText="1"/>
    </xf>
    <xf numFmtId="0" fontId="9" fillId="2" borderId="6" xfId="284" applyFont="1" applyFill="1" applyBorder="1" applyAlignment="1">
      <alignment horizontal="center" vertical="center" wrapText="1"/>
    </xf>
    <xf numFmtId="0" fontId="24" fillId="2" borderId="5" xfId="284" applyFont="1" applyFill="1" applyBorder="1" applyAlignment="1">
      <alignment horizontal="center" vertical="center" wrapText="1"/>
    </xf>
    <xf numFmtId="0" fontId="9" fillId="2" borderId="2" xfId="284" applyFont="1" applyFill="1" applyBorder="1" applyAlignment="1">
      <alignment horizontal="center" vertical="center" wrapText="1"/>
    </xf>
    <xf numFmtId="0" fontId="9" fillId="2" borderId="3" xfId="284" applyFont="1" applyFill="1" applyBorder="1" applyAlignment="1">
      <alignment horizontal="center" vertical="center" wrapText="1"/>
    </xf>
    <xf numFmtId="0" fontId="9" fillId="2" borderId="5" xfId="27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9" fillId="2" borderId="0" xfId="284" applyFont="1" applyFill="1" applyAlignment="1">
      <alignment horizontal="center" vertical="center" wrapText="1"/>
    </xf>
    <xf numFmtId="0" fontId="9" fillId="2" borderId="0" xfId="270" applyFont="1" applyFill="1" applyAlignment="1">
      <alignment vertical="center" wrapText="1"/>
    </xf>
    <xf numFmtId="0" fontId="24" fillId="2" borderId="0" xfId="284" applyFont="1" applyFill="1" applyAlignment="1">
      <alignment vertical="center" wrapText="1"/>
    </xf>
    <xf numFmtId="0" fontId="24" fillId="2" borderId="0" xfId="270" applyFont="1" applyFill="1" applyAlignment="1">
      <alignment vertical="center" wrapText="1"/>
    </xf>
    <xf numFmtId="0" fontId="11" fillId="2" borderId="0" xfId="280" applyFont="1" applyFill="1" applyAlignment="1">
      <alignment horizontal="center" vertical="center" wrapText="1"/>
    </xf>
    <xf numFmtId="0" fontId="9" fillId="2" borderId="0" xfId="280" applyFont="1" applyFill="1" applyAlignment="1">
      <alignment horizontal="center" vertical="center" wrapText="1"/>
    </xf>
    <xf numFmtId="0" fontId="7" fillId="2" borderId="0" xfId="280" applyFont="1" applyFill="1" applyAlignment="1">
      <alignment horizontal="center" vertical="center" wrapText="1"/>
    </xf>
    <xf numFmtId="0" fontId="23" fillId="2" borderId="1" xfId="280" applyFont="1" applyFill="1" applyBorder="1" applyAlignment="1">
      <alignment horizontal="center" vertical="center" wrapText="1"/>
    </xf>
    <xf numFmtId="0" fontId="27" fillId="2" borderId="5" xfId="280" applyFont="1" applyFill="1" applyBorder="1" applyAlignment="1">
      <alignment horizontal="center" vertical="center" wrapText="1"/>
    </xf>
    <xf numFmtId="0" fontId="27" fillId="2" borderId="5" xfId="265" applyFont="1" applyFill="1" applyBorder="1" applyAlignment="1">
      <alignment horizontal="center" vertical="center" wrapText="1"/>
    </xf>
    <xf numFmtId="0" fontId="27" fillId="2" borderId="2" xfId="265" applyFont="1" applyFill="1" applyBorder="1" applyAlignment="1">
      <alignment horizontal="center" vertical="center" wrapText="1"/>
    </xf>
    <xf numFmtId="0" fontId="27" fillId="0" borderId="5" xfId="50" applyFont="1" applyFill="1" applyBorder="1" applyAlignment="1">
      <alignment horizontal="center" vertical="center" wrapText="1"/>
    </xf>
    <xf numFmtId="0" fontId="27" fillId="0" borderId="5" xfId="280" applyFont="1" applyFill="1" applyBorder="1" applyAlignment="1">
      <alignment horizontal="center" vertical="center" wrapText="1"/>
    </xf>
    <xf numFmtId="0" fontId="27" fillId="2" borderId="5" xfId="50" applyFont="1" applyFill="1" applyBorder="1" applyAlignment="1">
      <alignment horizontal="center" vertical="center" wrapText="1"/>
    </xf>
    <xf numFmtId="0" fontId="27" fillId="2" borderId="3" xfId="265" applyFont="1" applyFill="1" applyBorder="1" applyAlignment="1">
      <alignment horizontal="center" vertical="center" wrapText="1"/>
    </xf>
    <xf numFmtId="0" fontId="27" fillId="0" borderId="6" xfId="50" applyFont="1" applyFill="1" applyBorder="1" applyAlignment="1">
      <alignment horizontal="center" vertical="center" wrapText="1"/>
    </xf>
    <xf numFmtId="0" fontId="11" fillId="0" borderId="2" xfId="280" applyFont="1" applyFill="1" applyBorder="1" applyAlignment="1">
      <alignment horizontal="center" vertical="center" wrapText="1"/>
    </xf>
    <xf numFmtId="0" fontId="27" fillId="0" borderId="10" xfId="280" applyFont="1" applyFill="1" applyBorder="1" applyAlignment="1">
      <alignment vertical="center" wrapText="1"/>
    </xf>
    <xf numFmtId="0" fontId="27" fillId="0" borderId="2" xfId="280" applyFont="1" applyFill="1" applyBorder="1" applyAlignment="1">
      <alignment horizontal="center" vertical="center" wrapText="1"/>
    </xf>
    <xf numFmtId="0" fontId="27" fillId="0" borderId="10" xfId="280" applyFont="1" applyFill="1" applyBorder="1" applyAlignment="1">
      <alignment horizontal="center" vertical="center" wrapText="1"/>
    </xf>
    <xf numFmtId="0" fontId="11" fillId="0" borderId="3" xfId="280" applyFont="1" applyFill="1" applyBorder="1" applyAlignment="1">
      <alignment horizontal="center" vertical="center" wrapText="1"/>
    </xf>
    <xf numFmtId="0" fontId="27" fillId="2" borderId="4" xfId="265" applyFont="1" applyFill="1" applyBorder="1" applyAlignment="1">
      <alignment horizontal="center" vertical="center" wrapText="1"/>
    </xf>
    <xf numFmtId="0" fontId="27" fillId="0" borderId="11" xfId="280" applyFont="1" applyFill="1" applyBorder="1" applyAlignment="1">
      <alignment vertical="center" wrapText="1"/>
    </xf>
    <xf numFmtId="0" fontId="27" fillId="0" borderId="4" xfId="280" applyFont="1" applyFill="1" applyBorder="1" applyAlignment="1">
      <alignment horizontal="center" vertical="center" wrapText="1"/>
    </xf>
    <xf numFmtId="0" fontId="27" fillId="0" borderId="11" xfId="280" applyFont="1" applyFill="1" applyBorder="1" applyAlignment="1">
      <alignment horizontal="center" vertical="center" wrapText="1"/>
    </xf>
    <xf numFmtId="0" fontId="11" fillId="0" borderId="4" xfId="280" applyFont="1" applyFill="1" applyBorder="1" applyAlignment="1">
      <alignment horizontal="center" vertical="center" wrapText="1"/>
    </xf>
    <xf numFmtId="0" fontId="27" fillId="0" borderId="2" xfId="265" applyFont="1" applyFill="1" applyBorder="1" applyAlignment="1">
      <alignment horizontal="center" vertical="center" wrapText="1"/>
    </xf>
    <xf numFmtId="0" fontId="11" fillId="0" borderId="2" xfId="265" applyFont="1" applyFill="1" applyBorder="1" applyAlignment="1">
      <alignment horizontal="center" vertical="center" wrapText="1"/>
    </xf>
    <xf numFmtId="176" fontId="11" fillId="0" borderId="2" xfId="265" applyNumberFormat="1" applyFont="1" applyFill="1" applyBorder="1" applyAlignment="1">
      <alignment horizontal="center" vertical="center" wrapText="1"/>
    </xf>
    <xf numFmtId="176" fontId="11" fillId="0" borderId="5" xfId="265" applyNumberFormat="1" applyFont="1" applyFill="1" applyBorder="1" applyAlignment="1">
      <alignment horizontal="center" vertical="center" wrapText="1"/>
    </xf>
    <xf numFmtId="177" fontId="11" fillId="0" borderId="5" xfId="280" applyNumberFormat="1" applyFont="1" applyFill="1" applyBorder="1" applyAlignment="1">
      <alignment horizontal="center" vertical="center" wrapText="1"/>
    </xf>
    <xf numFmtId="177" fontId="11" fillId="2" borderId="6" xfId="280" applyNumberFormat="1" applyFont="1" applyFill="1" applyBorder="1" applyAlignment="1">
      <alignment horizontal="center" vertical="center" wrapText="1"/>
    </xf>
    <xf numFmtId="177" fontId="11" fillId="2" borderId="5" xfId="280" applyNumberFormat="1" applyFont="1" applyFill="1" applyBorder="1" applyAlignment="1">
      <alignment horizontal="center" vertical="center" wrapText="1"/>
    </xf>
    <xf numFmtId="0" fontId="11" fillId="2" borderId="5" xfId="280" applyFont="1" applyFill="1" applyBorder="1" applyAlignment="1">
      <alignment horizontal="center" vertical="center" wrapText="1"/>
    </xf>
    <xf numFmtId="177" fontId="11" fillId="2" borderId="5" xfId="280" applyNumberFormat="1" applyFont="1" applyFill="1" applyBorder="1" applyAlignment="1">
      <alignment horizontal="center" vertical="center"/>
    </xf>
    <xf numFmtId="177" fontId="11" fillId="2" borderId="2" xfId="280" applyNumberFormat="1" applyFont="1" applyFill="1" applyBorder="1" applyAlignment="1">
      <alignment horizontal="center" vertical="center" wrapText="1"/>
    </xf>
    <xf numFmtId="0" fontId="11" fillId="2" borderId="2" xfId="280" applyFont="1" applyFill="1" applyBorder="1" applyAlignment="1">
      <alignment horizontal="center" vertical="center" wrapText="1"/>
    </xf>
    <xf numFmtId="0" fontId="9" fillId="0" borderId="5" xfId="280" applyFont="1" applyFill="1" applyBorder="1" applyAlignment="1">
      <alignment horizontal="center" vertical="center" wrapText="1"/>
    </xf>
    <xf numFmtId="0" fontId="9" fillId="0" borderId="2" xfId="280" applyFont="1" applyFill="1" applyBorder="1" applyAlignment="1">
      <alignment horizontal="center" vertical="center" wrapText="1"/>
    </xf>
    <xf numFmtId="0" fontId="9" fillId="2" borderId="5" xfId="280" applyFont="1" applyFill="1" applyBorder="1" applyAlignment="1">
      <alignment horizontal="center" vertical="center" wrapText="1"/>
    </xf>
    <xf numFmtId="0" fontId="9" fillId="2" borderId="2" xfId="280" applyFont="1" applyFill="1" applyBorder="1" applyAlignment="1">
      <alignment horizontal="center" vertical="center" wrapText="1"/>
    </xf>
    <xf numFmtId="0" fontId="27" fillId="0" borderId="5" xfId="265" applyFont="1" applyFill="1" applyBorder="1" applyAlignment="1">
      <alignment horizontal="center" vertical="center" wrapText="1"/>
    </xf>
    <xf numFmtId="0" fontId="11" fillId="0" borderId="5" xfId="280" applyFont="1" applyFill="1" applyBorder="1" applyAlignment="1">
      <alignment horizontal="center" vertical="center" wrapText="1"/>
    </xf>
    <xf numFmtId="0" fontId="11" fillId="0" borderId="5" xfId="265" applyFont="1" applyFill="1" applyBorder="1" applyAlignment="1">
      <alignment horizontal="center" vertical="center" wrapText="1"/>
    </xf>
    <xf numFmtId="176" fontId="9" fillId="0" borderId="5" xfId="280" applyNumberFormat="1" applyFont="1" applyFill="1" applyBorder="1" applyAlignment="1">
      <alignment horizontal="center" vertical="center" wrapText="1"/>
    </xf>
    <xf numFmtId="177" fontId="11" fillId="0" borderId="6" xfId="280" applyNumberFormat="1" applyFont="1" applyFill="1" applyBorder="1" applyAlignment="1">
      <alignment horizontal="center" vertical="center" wrapText="1"/>
    </xf>
    <xf numFmtId="177" fontId="11" fillId="0" borderId="5" xfId="280" applyNumberFormat="1" applyFont="1" applyFill="1" applyBorder="1" applyAlignment="1">
      <alignment horizontal="center" vertical="center"/>
    </xf>
  </cellXfs>
  <cellStyles count="30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3 2 2 2 2" xfId="49"/>
    <cellStyle name="常规_Sheet1 3 2 2 2" xfId="50"/>
    <cellStyle name="常规 9 5" xfId="51"/>
    <cellStyle name="常规 9 4" xfId="52"/>
    <cellStyle name="常规 9 2" xfId="53"/>
    <cellStyle name="常规 8 9" xfId="54"/>
    <cellStyle name="常规 8 5 7" xfId="55"/>
    <cellStyle name="常规 8 8" xfId="56"/>
    <cellStyle name="常规 8 5 6" xfId="57"/>
    <cellStyle name="常规 8 7" xfId="58"/>
    <cellStyle name="常规 8 5 5" xfId="59"/>
    <cellStyle name="常规 8 6" xfId="60"/>
    <cellStyle name="常规 8 5 4" xfId="61"/>
    <cellStyle name="常规 8 5 3" xfId="62"/>
    <cellStyle name="常规 8 5" xfId="63"/>
    <cellStyle name="常规 8 4 2 2" xfId="64"/>
    <cellStyle name="常规 8 4 2" xfId="65"/>
    <cellStyle name="常规 8 5 2" xfId="66"/>
    <cellStyle name="常规 8 4" xfId="67"/>
    <cellStyle name="常规 8 3 7" xfId="68"/>
    <cellStyle name="常规 8 3 6" xfId="69"/>
    <cellStyle name="常规 8 3 5" xfId="70"/>
    <cellStyle name="常规 8 3 4" xfId="71"/>
    <cellStyle name="常规 8 3 2 7" xfId="72"/>
    <cellStyle name="常规 8 3 2 6" xfId="73"/>
    <cellStyle name="常规 8 3 2 5" xfId="74"/>
    <cellStyle name="常规 8 3 2 4" xfId="75"/>
    <cellStyle name="常规 8 3 2" xfId="76"/>
    <cellStyle name="常规 8 3" xfId="77"/>
    <cellStyle name="常规 8 2 8 3" xfId="78"/>
    <cellStyle name="常规 8 2 8 2" xfId="79"/>
    <cellStyle name="常规 8 2 8" xfId="80"/>
    <cellStyle name="常规 8 11 3" xfId="81"/>
    <cellStyle name="常规 8 11 2" xfId="82"/>
    <cellStyle name="常规 7 2 2" xfId="83"/>
    <cellStyle name="常规 7 2" xfId="84"/>
    <cellStyle name="常规 8 3 2 3" xfId="85"/>
    <cellStyle name="常规 6 2 2 8 5" xfId="86"/>
    <cellStyle name="常规_Sheet1 2" xfId="87"/>
    <cellStyle name="常规 6 2 2 8 3 2" xfId="88"/>
    <cellStyle name="常规 6 2 2 8 3" xfId="89"/>
    <cellStyle name="常规 6 2 2 7" xfId="90"/>
    <cellStyle name="常规 6 2 2 6" xfId="91"/>
    <cellStyle name="常规 6 2 2 5" xfId="92"/>
    <cellStyle name="常规 6 2 2 3" xfId="93"/>
    <cellStyle name="常规 6 2 2 2" xfId="94"/>
    <cellStyle name="常规 5_机械化测算（环卫部）二稿 2 2" xfId="95"/>
    <cellStyle name="常规 8 2 7" xfId="96"/>
    <cellStyle name="常规 5 9" xfId="97"/>
    <cellStyle name="常规 8 2 6" xfId="98"/>
    <cellStyle name="常规 5 8" xfId="99"/>
    <cellStyle name="常规 8 2 5" xfId="100"/>
    <cellStyle name="常规 5 7" xfId="101"/>
    <cellStyle name="常规 8 2 4" xfId="102"/>
    <cellStyle name="常规 5 6" xfId="103"/>
    <cellStyle name="常规 6 2" xfId="104"/>
    <cellStyle name="常规 5 5 2 4" xfId="105"/>
    <cellStyle name="常规 5 5 2 3 2" xfId="106"/>
    <cellStyle name="常规 5 5 2 3" xfId="107"/>
    <cellStyle name="常规 5 5 2 2 2" xfId="108"/>
    <cellStyle name="常规 5 5 2 2" xfId="109"/>
    <cellStyle name="常规 5 5 2" xfId="110"/>
    <cellStyle name="常规 8 2 3" xfId="111"/>
    <cellStyle name="常规 5 5" xfId="112"/>
    <cellStyle name="常规 5 4 8 2" xfId="113"/>
    <cellStyle name="常规 5 4 8" xfId="114"/>
    <cellStyle name="常规 5 4 7" xfId="115"/>
    <cellStyle name="常规 5 4 6" xfId="116"/>
    <cellStyle name="常规 5 4 5" xfId="117"/>
    <cellStyle name="常规 5 4 4" xfId="118"/>
    <cellStyle name="常规 5 4 3" xfId="119"/>
    <cellStyle name="常规 5 4 2 6" xfId="120"/>
    <cellStyle name="常规 5 4 2 5" xfId="121"/>
    <cellStyle name="常规 5 4 2 4" xfId="122"/>
    <cellStyle name="常规 5 4 2 2 2 4" xfId="123"/>
    <cellStyle name="常规 5 4 2 2 2 3" xfId="124"/>
    <cellStyle name="常规 5 4 2 2 2 2" xfId="125"/>
    <cellStyle name="常规 5 4 2 2 2" xfId="126"/>
    <cellStyle name="常规 5 4 2" xfId="127"/>
    <cellStyle name="常规 8 2 2" xfId="128"/>
    <cellStyle name="常规 5 4" xfId="129"/>
    <cellStyle name="常规 5 2 2 2" xfId="130"/>
    <cellStyle name="常规 5 3 2 7 4" xfId="131"/>
    <cellStyle name="常规 5 3 2 7 3" xfId="132"/>
    <cellStyle name="常规 5 3 2 7 2 4" xfId="133"/>
    <cellStyle name="常规 5 3 2 7 2 3" xfId="134"/>
    <cellStyle name="常规 5 3 2 7 2 2 2" xfId="135"/>
    <cellStyle name="常规 5 3 2 7 2 2" xfId="136"/>
    <cellStyle name="常规 5 3 2 7" xfId="137"/>
    <cellStyle name="常规 6 3 2" xfId="138"/>
    <cellStyle name="常规 5 3 2 6" xfId="139"/>
    <cellStyle name="常规 5 3 2 5" xfId="140"/>
    <cellStyle name="常规 5 3 2 3" xfId="141"/>
    <cellStyle name="常规 5 3 2 2" xfId="142"/>
    <cellStyle name="常规 5 3 2 7 2" xfId="143"/>
    <cellStyle name="常规 8 11" xfId="144"/>
    <cellStyle name="常规 5 3 3" xfId="145"/>
    <cellStyle name="常规 5 2 2 7" xfId="146"/>
    <cellStyle name="常规 15 2 2 3" xfId="147"/>
    <cellStyle name="常规 5 2 2 5" xfId="148"/>
    <cellStyle name="常规 5 2 2 2 7 3 2" xfId="149"/>
    <cellStyle name="常规 5 2 2 2 7 3" xfId="150"/>
    <cellStyle name="常规 5 2 2 2 7 2 2" xfId="151"/>
    <cellStyle name="常规 5 2 2 2 7 2" xfId="152"/>
    <cellStyle name="常规 5 2 2 2 7" xfId="153"/>
    <cellStyle name="常规 5 2 2 2 6" xfId="154"/>
    <cellStyle name="常规 5 2 2 2 5" xfId="155"/>
    <cellStyle name="常规 5 2 2 2 4" xfId="156"/>
    <cellStyle name="常规 2 9 2" xfId="157"/>
    <cellStyle name="常规 5 2" xfId="158"/>
    <cellStyle name="常规 2 9" xfId="159"/>
    <cellStyle name="常规 5" xfId="160"/>
    <cellStyle name="常规 4 2_机械化测算（环卫部）二稿 2 2 2" xfId="161"/>
    <cellStyle name="常规 4 2 7" xfId="162"/>
    <cellStyle name="常规 4 2 6" xfId="163"/>
    <cellStyle name="常规 4 2 2 2 2" xfId="164"/>
    <cellStyle name="常规 4 2 5" xfId="165"/>
    <cellStyle name="常规 4 2 4" xfId="166"/>
    <cellStyle name="常规 5 2 2 2 7 5" xfId="167"/>
    <cellStyle name="常规 5_机械化测算（环卫部）二稿" xfId="168"/>
    <cellStyle name="常规 4 2 3" xfId="169"/>
    <cellStyle name="常规 3 5 2" xfId="170"/>
    <cellStyle name="常规 3 5" xfId="171"/>
    <cellStyle name="常规 3 4" xfId="172"/>
    <cellStyle name="常规 2 7 3" xfId="173"/>
    <cellStyle name="常规 3 3" xfId="174"/>
    <cellStyle name="常规 3 2 5" xfId="175"/>
    <cellStyle name="常规 2 8 2" xfId="176"/>
    <cellStyle name="常规 4 2" xfId="177"/>
    <cellStyle name="常规 3 2 4" xfId="178"/>
    <cellStyle name="常规 3 2 3" xfId="179"/>
    <cellStyle name="常规 3 9" xfId="180"/>
    <cellStyle name="常规 3 2 2 2" xfId="181"/>
    <cellStyle name="常规 3 2 2" xfId="182"/>
    <cellStyle name="常规 4 2_机械化测算（环卫部）二稿" xfId="183"/>
    <cellStyle name="常规 2 7 2" xfId="184"/>
    <cellStyle name="常规 3 2" xfId="185"/>
    <cellStyle name="常规 4" xfId="186"/>
    <cellStyle name="常规 2 8" xfId="187"/>
    <cellStyle name="常规 2 6 7" xfId="188"/>
    <cellStyle name="常规 3" xfId="189"/>
    <cellStyle name="常规 2 7" xfId="190"/>
    <cellStyle name="常规 9 6" xfId="191"/>
    <cellStyle name="常规 2 2 2 2" xfId="192"/>
    <cellStyle name="常规 2 6 2 2 2" xfId="193"/>
    <cellStyle name="常规 8 4 2 3" xfId="194"/>
    <cellStyle name="常规 2 2 2" xfId="195"/>
    <cellStyle name="常规 2 6 2 2" xfId="196"/>
    <cellStyle name="常规 2 2" xfId="197"/>
    <cellStyle name="常规 2 6 2" xfId="198"/>
    <cellStyle name="常规 2 6 6" xfId="199"/>
    <cellStyle name="常规 2" xfId="200"/>
    <cellStyle name="常规 2 6" xfId="201"/>
    <cellStyle name="常规 5 4 8 2 2" xfId="202"/>
    <cellStyle name="常规 2 6 5" xfId="203"/>
    <cellStyle name="常规 2 5" xfId="204"/>
    <cellStyle name="常规 2 6 3" xfId="205"/>
    <cellStyle name="常规 2 3" xfId="206"/>
    <cellStyle name="常规 5 3 2 4" xfId="207"/>
    <cellStyle name="常规 2 2 3 2" xfId="208"/>
    <cellStyle name="常规 2 2 3" xfId="209"/>
    <cellStyle name="常规 5 2 2 2 3" xfId="210"/>
    <cellStyle name="常规 2 2 2 7" xfId="211"/>
    <cellStyle name="常规 5 2 2 2 2" xfId="212"/>
    <cellStyle name="常规 2 2 2 6" xfId="213"/>
    <cellStyle name="常规 8 2" xfId="214"/>
    <cellStyle name="常规 2 2 2 5" xfId="215"/>
    <cellStyle name="常规 2 2 2 4" xfId="216"/>
    <cellStyle name="常规 2 2 2 2 7 2 2" xfId="217"/>
    <cellStyle name="常规 2 2 2 2 7 2" xfId="218"/>
    <cellStyle name="常规 3 2 7" xfId="219"/>
    <cellStyle name="常规 5 4 2 7" xfId="220"/>
    <cellStyle name="常规 7" xfId="221"/>
    <cellStyle name="常规 10 3 2" xfId="222"/>
    <cellStyle name="常规 2 2 2 2 3" xfId="223"/>
    <cellStyle name="常规 5 2 2 2 7 4 2" xfId="224"/>
    <cellStyle name="常规 6 2 2 8 2" xfId="225"/>
    <cellStyle name="常规 4 2 2 2" xfId="226"/>
    <cellStyle name="常规 15 2 2 2" xfId="227"/>
    <cellStyle name="常规 5 2 2 4" xfId="228"/>
    <cellStyle name="常规 16" xfId="229"/>
    <cellStyle name="常规 3 2 7 2 2" xfId="230"/>
    <cellStyle name="常规 15 2 3" xfId="231"/>
    <cellStyle name="常规 15 2 2 2 2" xfId="232"/>
    <cellStyle name="常规 5 2 2 3" xfId="233"/>
    <cellStyle name="常规 3 2 7 2" xfId="234"/>
    <cellStyle name="常规 15" xfId="235"/>
    <cellStyle name="常规 13 2" xfId="236"/>
    <cellStyle name="常规 13" xfId="237"/>
    <cellStyle name="常规 5 2 2 2 7 2 3 2" xfId="238"/>
    <cellStyle name="常规 12" xfId="239"/>
    <cellStyle name="常规 11" xfId="240"/>
    <cellStyle name="常规 2 2 5" xfId="241"/>
    <cellStyle name="常规 10 2 3" xfId="242"/>
    <cellStyle name="常规 14" xfId="243"/>
    <cellStyle name="常规 10 2 2 3" xfId="244"/>
    <cellStyle name="常规 10 2 2" xfId="245"/>
    <cellStyle name="常规 2 2 2 3" xfId="246"/>
    <cellStyle name="常规 5 10" xfId="247"/>
    <cellStyle name="常规 2 2 2 2 7" xfId="248"/>
    <cellStyle name="常规 5 3 4" xfId="249"/>
    <cellStyle name="常规 2 2 2 2 6" xfId="250"/>
    <cellStyle name="常规 5 3 2 7 2 3 2" xfId="251"/>
    <cellStyle name="常规 8 10" xfId="252"/>
    <cellStyle name="常规 5 3 2" xfId="253"/>
    <cellStyle name="常规 5 2 2 6" xfId="254"/>
    <cellStyle name="常规 2 2 2 2 7 3 2" xfId="255"/>
    <cellStyle name="常规 9" xfId="256"/>
    <cellStyle name="常规 2 2 2 2 5" xfId="257"/>
    <cellStyle name="常规 2 10 2" xfId="258"/>
    <cellStyle name="常规 10 2" xfId="259"/>
    <cellStyle name="常规 2 8 3" xfId="260"/>
    <cellStyle name="常规 8 3 3" xfId="261"/>
    <cellStyle name="常规 8" xfId="262"/>
    <cellStyle name="常规 2 2 2 2 4" xfId="263"/>
    <cellStyle name="常规 2 6 4" xfId="264"/>
    <cellStyle name="常规 2 4" xfId="265"/>
    <cellStyle name="_x000a_386grabber=V" xfId="266"/>
    <cellStyle name="常规 5 4 2 2" xfId="267"/>
    <cellStyle name="常规 6 2 2 4" xfId="268"/>
    <cellStyle name="常规 5 3 7" xfId="269"/>
    <cellStyle name="常规 15 2 2" xfId="270"/>
    <cellStyle name="常规 10 3" xfId="271"/>
    <cellStyle name="常规 2 2 2 2 7 3" xfId="272"/>
    <cellStyle name="常规 4 2 2 2 2 2" xfId="273"/>
    <cellStyle name="常规 10 4 2" xfId="274"/>
    <cellStyle name="常规 5 2 2" xfId="275"/>
    <cellStyle name="常规 5 3 8" xfId="276"/>
    <cellStyle name="常规 5 3" xfId="277"/>
    <cellStyle name="常规 11 2" xfId="278"/>
    <cellStyle name="常规 5 4 2 3" xfId="279"/>
    <cellStyle name="常规 10" xfId="280"/>
    <cellStyle name="常规 6 3" xfId="281"/>
    <cellStyle name="常规 12 2" xfId="282"/>
    <cellStyle name="常规 9 3" xfId="283"/>
    <cellStyle name="常规 15 2" xfId="284"/>
    <cellStyle name="常规 3 2 6" xfId="285"/>
    <cellStyle name="常规 6" xfId="286"/>
    <cellStyle name="常规 2 2 2 2 2" xfId="287"/>
    <cellStyle name="常规 5 2 2 2 7 4" xfId="288"/>
    <cellStyle name="常规 6 2 2 8" xfId="289"/>
    <cellStyle name="常规 4 2 2" xfId="290"/>
    <cellStyle name="常规 5 2 2 2 7 2 4" xfId="291"/>
    <cellStyle name="常规 10 2 3 3" xfId="292"/>
    <cellStyle name="常规 2 2 2 2 7 4" xfId="293"/>
    <cellStyle name="常规 5 3 5" xfId="294"/>
    <cellStyle name="常规 5 3 6" xfId="295"/>
    <cellStyle name="常规 6 2 2" xfId="296"/>
    <cellStyle name="常规 8 3 2 2" xfId="297"/>
    <cellStyle name="常规 6 2 2 8 4" xfId="298"/>
    <cellStyle name="常规 2 10" xfId="299"/>
    <cellStyle name="常规 10 4" xfId="300"/>
    <cellStyle name="常规 2 11" xfId="301"/>
    <cellStyle name="常规 5 2 2 2 7 2 3" xfId="302"/>
    <cellStyle name="常规 10 2 3 2" xfId="303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X11"/>
  <sheetViews>
    <sheetView topLeftCell="A7" workbookViewId="0">
      <pane xSplit="7" topLeftCell="L1" activePane="topRight" state="frozen"/>
      <selection/>
      <selection pane="topRight" activeCell="K10" sqref="K10"/>
    </sheetView>
  </sheetViews>
  <sheetFormatPr defaultColWidth="9.64545454545454" defaultRowHeight="14"/>
  <cols>
    <col min="1" max="1" width="6.5" style="346" customWidth="1"/>
    <col min="2" max="2" width="7.62727272727273" style="347" customWidth="1"/>
    <col min="3" max="3" width="13.1272727272727" style="346" customWidth="1"/>
    <col min="4" max="4" width="16" style="346" customWidth="1"/>
    <col min="5" max="5" width="12" style="346" customWidth="1"/>
    <col min="6" max="6" width="11.5" style="346" customWidth="1"/>
    <col min="7" max="8" width="17.8727272727273" style="346" customWidth="1"/>
    <col min="9" max="9" width="22.5" style="346" customWidth="1"/>
    <col min="10" max="10" width="17.5" style="346" customWidth="1"/>
    <col min="11" max="11" width="19.3727272727273" style="346" customWidth="1"/>
    <col min="12" max="13" width="13.6272727272727" style="346" customWidth="1"/>
    <col min="14" max="14" width="13.5" style="346" customWidth="1"/>
    <col min="15" max="15" width="17.6272727272727" style="346" customWidth="1"/>
    <col min="16" max="16" width="11.5" style="346" customWidth="1"/>
    <col min="17" max="17" width="9.87272727272727" style="346" customWidth="1"/>
    <col min="18" max="18" width="11.6272727272727" style="346" customWidth="1"/>
    <col min="19" max="20" width="9" style="346"/>
    <col min="21" max="21" width="8" style="346" customWidth="1"/>
    <col min="22" max="22" width="8.12727272727273" style="346" customWidth="1"/>
    <col min="23" max="23" width="7.25454545454545" style="346" customWidth="1"/>
    <col min="24" max="16384" width="9" style="346"/>
  </cols>
  <sheetData>
    <row r="1" ht="34.5" customHeight="1" spans="1:24">
      <c r="A1" s="348" t="s">
        <v>0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  <c r="R1" s="348"/>
      <c r="S1" s="348"/>
      <c r="T1" s="348"/>
      <c r="U1" s="348"/>
      <c r="V1" s="348"/>
      <c r="W1" s="348"/>
      <c r="X1" s="348"/>
    </row>
    <row r="2" s="345" customFormat="1" ht="19.5" customHeight="1" spans="1:24">
      <c r="A2" s="349" t="s">
        <v>1</v>
      </c>
      <c r="B2" s="350" t="s">
        <v>2</v>
      </c>
      <c r="C2" s="350" t="s">
        <v>3</v>
      </c>
      <c r="D2" s="350" t="s">
        <v>4</v>
      </c>
      <c r="E2" s="350" t="s">
        <v>5</v>
      </c>
      <c r="F2" s="350" t="s">
        <v>6</v>
      </c>
      <c r="G2" s="351" t="s">
        <v>7</v>
      </c>
      <c r="H2" s="352" t="s">
        <v>8</v>
      </c>
      <c r="I2" s="352"/>
      <c r="J2" s="352"/>
      <c r="K2" s="352"/>
      <c r="L2" s="352"/>
      <c r="M2" s="352"/>
      <c r="N2" s="352"/>
      <c r="O2" s="352"/>
      <c r="P2" s="352"/>
      <c r="Q2" s="353" t="s">
        <v>9</v>
      </c>
      <c r="R2" s="353" t="s">
        <v>10</v>
      </c>
      <c r="S2" s="354" t="s">
        <v>11</v>
      </c>
      <c r="T2" s="354"/>
      <c r="U2" s="354"/>
      <c r="V2" s="354"/>
      <c r="W2" s="354"/>
      <c r="X2" s="349" t="s">
        <v>12</v>
      </c>
    </row>
    <row r="3" s="345" customFormat="1" ht="51.95" customHeight="1" spans="1:24">
      <c r="A3" s="349"/>
      <c r="B3" s="350"/>
      <c r="C3" s="350"/>
      <c r="D3" s="350"/>
      <c r="E3" s="350"/>
      <c r="F3" s="350"/>
      <c r="G3" s="355"/>
      <c r="H3" s="352" t="s">
        <v>13</v>
      </c>
      <c r="I3" s="352"/>
      <c r="J3" s="352" t="s">
        <v>14</v>
      </c>
      <c r="K3" s="356" t="s">
        <v>15</v>
      </c>
      <c r="L3" s="352" t="s">
        <v>16</v>
      </c>
      <c r="M3" s="352" t="s">
        <v>17</v>
      </c>
      <c r="N3" s="352" t="s">
        <v>18</v>
      </c>
      <c r="O3" s="356" t="s">
        <v>19</v>
      </c>
      <c r="P3" s="352" t="s">
        <v>20</v>
      </c>
      <c r="Q3" s="353"/>
      <c r="R3" s="357" t="s">
        <v>21</v>
      </c>
      <c r="S3" s="349" t="s">
        <v>22</v>
      </c>
      <c r="T3" s="349" t="s">
        <v>23</v>
      </c>
      <c r="U3" s="349" t="s">
        <v>24</v>
      </c>
      <c r="V3" s="349" t="s">
        <v>25</v>
      </c>
      <c r="W3" s="354" t="s">
        <v>26</v>
      </c>
      <c r="X3" s="349"/>
    </row>
    <row r="4" s="345" customFormat="1" ht="57.75" customHeight="1" spans="1:24">
      <c r="A4" s="349"/>
      <c r="B4" s="350"/>
      <c r="C4" s="350"/>
      <c r="D4" s="350"/>
      <c r="E4" s="350" t="s">
        <v>5</v>
      </c>
      <c r="F4" s="350" t="s">
        <v>27</v>
      </c>
      <c r="G4" s="355"/>
      <c r="H4" s="352" t="s">
        <v>28</v>
      </c>
      <c r="I4" s="352" t="s">
        <v>29</v>
      </c>
      <c r="J4" s="353" t="s">
        <v>30</v>
      </c>
      <c r="K4" s="358" t="s">
        <v>31</v>
      </c>
      <c r="L4" s="353" t="s">
        <v>32</v>
      </c>
      <c r="M4" s="353" t="s">
        <v>33</v>
      </c>
      <c r="N4" s="359" t="s">
        <v>34</v>
      </c>
      <c r="O4" s="360" t="s">
        <v>35</v>
      </c>
      <c r="P4" s="352" t="s">
        <v>36</v>
      </c>
      <c r="Q4" s="353"/>
      <c r="R4" s="361"/>
      <c r="S4" s="349"/>
      <c r="T4" s="349"/>
      <c r="U4" s="349"/>
      <c r="V4" s="349"/>
      <c r="W4" s="354"/>
      <c r="X4" s="349"/>
    </row>
    <row r="5" s="345" customFormat="1" ht="48.75" customHeight="1" spans="1:24">
      <c r="A5" s="349"/>
      <c r="B5" s="350"/>
      <c r="C5" s="350"/>
      <c r="D5" s="350"/>
      <c r="E5" s="350"/>
      <c r="F5" s="350"/>
      <c r="G5" s="362"/>
      <c r="H5" s="353" t="s">
        <v>37</v>
      </c>
      <c r="I5" s="353" t="s">
        <v>37</v>
      </c>
      <c r="J5" s="353"/>
      <c r="K5" s="363"/>
      <c r="L5" s="353"/>
      <c r="M5" s="353"/>
      <c r="N5" s="364"/>
      <c r="O5" s="365"/>
      <c r="P5" s="352"/>
      <c r="Q5" s="353"/>
      <c r="R5" s="366"/>
      <c r="S5" s="349"/>
      <c r="T5" s="349"/>
      <c r="U5" s="349"/>
      <c r="V5" s="349"/>
      <c r="W5" s="354"/>
      <c r="X5" s="349"/>
    </row>
    <row r="6" s="345" customFormat="1" ht="80.45" customHeight="1" spans="1:24">
      <c r="A6" s="357">
        <v>1</v>
      </c>
      <c r="B6" s="367" t="s">
        <v>38</v>
      </c>
      <c r="C6" s="368" t="s">
        <v>39</v>
      </c>
      <c r="D6" s="368" t="s">
        <v>40</v>
      </c>
      <c r="E6" s="369">
        <v>44.87</v>
      </c>
      <c r="F6" s="369">
        <v>215.72</v>
      </c>
      <c r="G6" s="370" t="s">
        <v>41</v>
      </c>
      <c r="H6" s="371">
        <v>27</v>
      </c>
      <c r="I6" s="371">
        <v>10</v>
      </c>
      <c r="J6" s="371">
        <v>8</v>
      </c>
      <c r="K6" s="372">
        <v>15</v>
      </c>
      <c r="L6" s="373">
        <v>0</v>
      </c>
      <c r="M6" s="373">
        <v>16</v>
      </c>
      <c r="N6" s="374">
        <v>6</v>
      </c>
      <c r="O6" s="372">
        <v>55</v>
      </c>
      <c r="P6" s="375">
        <v>20</v>
      </c>
      <c r="Q6" s="373">
        <f t="shared" ref="Q6:Q11" si="0">SUM(H6:P6)-I6</f>
        <v>147</v>
      </c>
      <c r="R6" s="376">
        <v>3</v>
      </c>
      <c r="S6" s="376">
        <v>1</v>
      </c>
      <c r="T6" s="376">
        <v>1</v>
      </c>
      <c r="U6" s="376">
        <v>1</v>
      </c>
      <c r="V6" s="376">
        <v>1</v>
      </c>
      <c r="W6" s="376">
        <f t="shared" ref="W6:W11" si="1">S6+T6+U6+V6</f>
        <v>4</v>
      </c>
      <c r="X6" s="377" t="s">
        <v>42</v>
      </c>
    </row>
    <row r="7" ht="75.95" customHeight="1" spans="1:24">
      <c r="A7" s="378">
        <v>2</v>
      </c>
      <c r="B7" s="367" t="s">
        <v>43</v>
      </c>
      <c r="C7" s="357" t="s">
        <v>44</v>
      </c>
      <c r="D7" s="357" t="s">
        <v>45</v>
      </c>
      <c r="E7" s="379">
        <v>33.27</v>
      </c>
      <c r="F7" s="379">
        <v>88.85</v>
      </c>
      <c r="G7" s="370" t="s">
        <v>41</v>
      </c>
      <c r="H7" s="378">
        <v>14</v>
      </c>
      <c r="I7" s="378">
        <v>6</v>
      </c>
      <c r="J7" s="378">
        <v>4</v>
      </c>
      <c r="K7" s="380">
        <v>12</v>
      </c>
      <c r="L7" s="380">
        <v>0</v>
      </c>
      <c r="M7" s="380">
        <v>0</v>
      </c>
      <c r="N7" s="380">
        <v>4</v>
      </c>
      <c r="O7" s="380">
        <v>26</v>
      </c>
      <c r="P7" s="380">
        <v>14</v>
      </c>
      <c r="Q7" s="374">
        <f t="shared" si="0"/>
        <v>74</v>
      </c>
      <c r="R7" s="381">
        <v>2</v>
      </c>
      <c r="S7" s="381">
        <v>1</v>
      </c>
      <c r="T7" s="381">
        <v>1</v>
      </c>
      <c r="U7" s="381">
        <v>1</v>
      </c>
      <c r="V7" s="381">
        <v>1</v>
      </c>
      <c r="W7" s="381">
        <v>4</v>
      </c>
      <c r="X7" s="377" t="s">
        <v>42</v>
      </c>
    </row>
    <row r="8" ht="75.95" customHeight="1" spans="1:24">
      <c r="A8" s="357">
        <v>3</v>
      </c>
      <c r="B8" s="367" t="s">
        <v>46</v>
      </c>
      <c r="C8" s="357" t="s">
        <v>44</v>
      </c>
      <c r="D8" s="357" t="s">
        <v>47</v>
      </c>
      <c r="E8" s="379">
        <v>58.36</v>
      </c>
      <c r="F8" s="379">
        <v>204.99</v>
      </c>
      <c r="G8" s="370" t="s">
        <v>41</v>
      </c>
      <c r="H8" s="378">
        <v>29</v>
      </c>
      <c r="I8" s="378">
        <v>12</v>
      </c>
      <c r="J8" s="378">
        <v>8</v>
      </c>
      <c r="K8" s="380">
        <v>15</v>
      </c>
      <c r="L8" s="380">
        <v>0</v>
      </c>
      <c r="M8" s="380">
        <v>14</v>
      </c>
      <c r="N8" s="380">
        <v>8</v>
      </c>
      <c r="O8" s="380">
        <v>68</v>
      </c>
      <c r="P8" s="380">
        <v>24</v>
      </c>
      <c r="Q8" s="374">
        <f t="shared" si="0"/>
        <v>166</v>
      </c>
      <c r="R8" s="381">
        <v>4</v>
      </c>
      <c r="S8" s="381">
        <v>1</v>
      </c>
      <c r="T8" s="381">
        <v>1</v>
      </c>
      <c r="U8" s="381">
        <v>1</v>
      </c>
      <c r="V8" s="381">
        <v>1</v>
      </c>
      <c r="W8" s="381">
        <v>4</v>
      </c>
      <c r="X8" s="377" t="s">
        <v>42</v>
      </c>
    </row>
    <row r="9" ht="75.95" customHeight="1" spans="1:24">
      <c r="A9" s="378">
        <v>4</v>
      </c>
      <c r="B9" s="382" t="s">
        <v>48</v>
      </c>
      <c r="C9" s="383" t="s">
        <v>44</v>
      </c>
      <c r="D9" s="383" t="s">
        <v>49</v>
      </c>
      <c r="E9" s="378">
        <v>25.49</v>
      </c>
      <c r="F9" s="378">
        <v>66.47</v>
      </c>
      <c r="G9" s="370" t="s">
        <v>41</v>
      </c>
      <c r="H9" s="378">
        <v>11</v>
      </c>
      <c r="I9" s="378">
        <v>4</v>
      </c>
      <c r="J9" s="378">
        <v>4</v>
      </c>
      <c r="K9" s="380">
        <v>9</v>
      </c>
      <c r="L9" s="380">
        <v>0</v>
      </c>
      <c r="M9" s="380">
        <v>2</v>
      </c>
      <c r="N9" s="380">
        <v>4</v>
      </c>
      <c r="O9" s="380">
        <v>22</v>
      </c>
      <c r="P9" s="380">
        <v>13</v>
      </c>
      <c r="Q9" s="374">
        <f t="shared" si="0"/>
        <v>65</v>
      </c>
      <c r="R9" s="381">
        <v>2</v>
      </c>
      <c r="S9" s="381">
        <v>1</v>
      </c>
      <c r="T9" s="381">
        <v>1</v>
      </c>
      <c r="U9" s="381">
        <v>1</v>
      </c>
      <c r="V9" s="381">
        <v>1</v>
      </c>
      <c r="W9" s="381">
        <v>4</v>
      </c>
      <c r="X9" s="377" t="s">
        <v>42</v>
      </c>
    </row>
    <row r="10" ht="75.95" customHeight="1" spans="1:24">
      <c r="A10" s="357">
        <v>5</v>
      </c>
      <c r="B10" s="367" t="s">
        <v>50</v>
      </c>
      <c r="C10" s="384" t="s">
        <v>51</v>
      </c>
      <c r="D10" s="384" t="s">
        <v>52</v>
      </c>
      <c r="E10" s="385">
        <v>47.67</v>
      </c>
      <c r="F10" s="370">
        <v>148.17</v>
      </c>
      <c r="G10" s="370" t="s">
        <v>41</v>
      </c>
      <c r="H10" s="371">
        <f>17+3</f>
        <v>20</v>
      </c>
      <c r="I10" s="371">
        <v>8</v>
      </c>
      <c r="J10" s="371">
        <v>4</v>
      </c>
      <c r="K10" s="373">
        <v>8</v>
      </c>
      <c r="L10" s="373">
        <v>0</v>
      </c>
      <c r="M10" s="373">
        <v>16</v>
      </c>
      <c r="N10" s="383">
        <v>5</v>
      </c>
      <c r="O10" s="371">
        <v>43</v>
      </c>
      <c r="P10" s="375">
        <v>21</v>
      </c>
      <c r="Q10" s="373">
        <f t="shared" si="0"/>
        <v>117</v>
      </c>
      <c r="R10" s="373">
        <v>3</v>
      </c>
      <c r="S10" s="373">
        <v>1</v>
      </c>
      <c r="T10" s="373">
        <v>1</v>
      </c>
      <c r="U10" s="373">
        <v>1</v>
      </c>
      <c r="V10" s="373">
        <v>1</v>
      </c>
      <c r="W10" s="373">
        <f t="shared" si="1"/>
        <v>4</v>
      </c>
      <c r="X10" s="374" t="s">
        <v>42</v>
      </c>
    </row>
    <row r="11" ht="75.95" customHeight="1" spans="1:24">
      <c r="A11" s="378">
        <v>6</v>
      </c>
      <c r="B11" s="382" t="s">
        <v>53</v>
      </c>
      <c r="C11" s="384" t="s">
        <v>51</v>
      </c>
      <c r="D11" s="384" t="s">
        <v>54</v>
      </c>
      <c r="E11" s="370">
        <v>74.07</v>
      </c>
      <c r="F11" s="370">
        <v>221.97</v>
      </c>
      <c r="G11" s="370" t="s">
        <v>41</v>
      </c>
      <c r="H11" s="386">
        <f>25+3</f>
        <v>28</v>
      </c>
      <c r="I11" s="371">
        <v>11</v>
      </c>
      <c r="J11" s="371">
        <v>4</v>
      </c>
      <c r="K11" s="373">
        <v>10</v>
      </c>
      <c r="L11" s="373">
        <v>0</v>
      </c>
      <c r="M11" s="371">
        <v>2</v>
      </c>
      <c r="N11" s="383">
        <v>5</v>
      </c>
      <c r="O11" s="371">
        <v>66</v>
      </c>
      <c r="P11" s="387">
        <v>22</v>
      </c>
      <c r="Q11" s="373">
        <f t="shared" si="0"/>
        <v>137</v>
      </c>
      <c r="R11" s="373">
        <v>3</v>
      </c>
      <c r="S11" s="373">
        <v>1</v>
      </c>
      <c r="T11" s="373">
        <v>1</v>
      </c>
      <c r="U11" s="373">
        <v>1</v>
      </c>
      <c r="V11" s="373">
        <v>1</v>
      </c>
      <c r="W11" s="373">
        <f t="shared" si="1"/>
        <v>4</v>
      </c>
      <c r="X11" s="374" t="s">
        <v>42</v>
      </c>
    </row>
  </sheetData>
  <mergeCells count="26">
    <mergeCell ref="A1:X1"/>
    <mergeCell ref="H2:P2"/>
    <mergeCell ref="S2:W2"/>
    <mergeCell ref="H3:I3"/>
    <mergeCell ref="A2:A5"/>
    <mergeCell ref="B2:B5"/>
    <mergeCell ref="C2:C5"/>
    <mergeCell ref="D2:D5"/>
    <mergeCell ref="E2:E5"/>
    <mergeCell ref="F2:F5"/>
    <mergeCell ref="G2:G5"/>
    <mergeCell ref="J4:J5"/>
    <mergeCell ref="K4:K5"/>
    <mergeCell ref="L4:L5"/>
    <mergeCell ref="M4:M5"/>
    <mergeCell ref="N4:N5"/>
    <mergeCell ref="O4:O5"/>
    <mergeCell ref="P4:P5"/>
    <mergeCell ref="Q2:Q5"/>
    <mergeCell ref="R3:R5"/>
    <mergeCell ref="S3:S5"/>
    <mergeCell ref="T3:T5"/>
    <mergeCell ref="U3:U5"/>
    <mergeCell ref="V3:V5"/>
    <mergeCell ref="W3:W5"/>
    <mergeCell ref="X2:X5"/>
  </mergeCells>
  <printOptions horizontalCentered="1"/>
  <pageMargins left="0.708333333333333" right="0.708333333333333" top="0.354166666666667" bottom="0.354166666666667" header="0.314583333333333" footer="0.314583333333333"/>
  <pageSetup paperSize="8" scale="4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U87"/>
  <sheetViews>
    <sheetView zoomScale="85" zoomScaleNormal="85" workbookViewId="0">
      <pane ySplit="3" topLeftCell="A84" activePane="bottomLeft" state="frozen"/>
      <selection/>
      <selection pane="bottomLeft" activeCell="P95" sqref="P95"/>
    </sheetView>
  </sheetViews>
  <sheetFormatPr defaultColWidth="9.64545454545454" defaultRowHeight="14"/>
  <cols>
    <col min="3" max="3" width="16.5" customWidth="1"/>
    <col min="4" max="4" width="10.7545454545455" customWidth="1"/>
    <col min="7" max="7" width="13.2545454545455" customWidth="1"/>
    <col min="8" max="8" width="14.6272727272727" customWidth="1"/>
  </cols>
  <sheetData>
    <row r="1" ht="50.1" customHeight="1" spans="1:21">
      <c r="A1" s="104" t="s">
        <v>338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</row>
    <row r="2" ht="50.1" customHeight="1" spans="1:21">
      <c r="A2" s="106" t="s">
        <v>1</v>
      </c>
      <c r="B2" s="106" t="s">
        <v>167</v>
      </c>
      <c r="C2" s="106" t="s">
        <v>168</v>
      </c>
      <c r="D2" s="107" t="s">
        <v>169</v>
      </c>
      <c r="E2" s="108" t="s">
        <v>170</v>
      </c>
      <c r="F2" s="108" t="s">
        <v>171</v>
      </c>
      <c r="G2" s="109" t="s">
        <v>172</v>
      </c>
      <c r="H2" s="108" t="s">
        <v>173</v>
      </c>
      <c r="I2" s="108" t="s">
        <v>174</v>
      </c>
      <c r="J2" s="108" t="s">
        <v>175</v>
      </c>
      <c r="K2" s="108" t="s">
        <v>176</v>
      </c>
      <c r="L2" s="108" t="s">
        <v>177</v>
      </c>
      <c r="M2" s="110" t="s">
        <v>178</v>
      </c>
      <c r="N2" s="110" t="s">
        <v>179</v>
      </c>
      <c r="O2" s="109" t="s">
        <v>180</v>
      </c>
      <c r="P2" s="109" t="s">
        <v>181</v>
      </c>
      <c r="Q2" s="109" t="s">
        <v>182</v>
      </c>
      <c r="R2" s="109" t="s">
        <v>183</v>
      </c>
      <c r="S2" s="109" t="s">
        <v>184</v>
      </c>
      <c r="T2" s="109" t="s">
        <v>185</v>
      </c>
      <c r="U2" s="110" t="s">
        <v>12</v>
      </c>
    </row>
    <row r="3" ht="50.1" customHeight="1" spans="1:21">
      <c r="A3" s="111"/>
      <c r="B3" s="111"/>
      <c r="C3" s="111"/>
      <c r="D3" s="112"/>
      <c r="E3" s="113"/>
      <c r="F3" s="113"/>
      <c r="G3" s="114"/>
      <c r="H3" s="113"/>
      <c r="I3" s="113"/>
      <c r="J3" s="113"/>
      <c r="K3" s="113"/>
      <c r="L3" s="113"/>
      <c r="M3" s="115"/>
      <c r="N3" s="115"/>
      <c r="O3" s="114"/>
      <c r="P3" s="114"/>
      <c r="Q3" s="114"/>
      <c r="R3" s="114"/>
      <c r="S3" s="114"/>
      <c r="T3" s="114"/>
      <c r="U3" s="115"/>
    </row>
    <row r="4" ht="50.1" customHeight="1" spans="1:21">
      <c r="A4" s="116">
        <v>1</v>
      </c>
      <c r="B4" s="117" t="s">
        <v>339</v>
      </c>
      <c r="C4" s="117" t="s">
        <v>340</v>
      </c>
      <c r="D4" s="118" t="s">
        <v>331</v>
      </c>
      <c r="E4" s="117">
        <v>1050</v>
      </c>
      <c r="F4" s="119">
        <f t="shared" ref="F4:F65" si="0">SUM(I4:L4)</f>
        <v>24</v>
      </c>
      <c r="G4" s="119" t="s">
        <v>157</v>
      </c>
      <c r="H4" s="119">
        <f t="shared" ref="H4:H65" si="1">E4*F4</f>
        <v>25200</v>
      </c>
      <c r="I4" s="120">
        <v>14</v>
      </c>
      <c r="J4" s="120">
        <v>0</v>
      </c>
      <c r="K4" s="120">
        <v>10</v>
      </c>
      <c r="L4" s="120">
        <v>0</v>
      </c>
      <c r="M4" s="121" t="s">
        <v>67</v>
      </c>
      <c r="N4" s="121" t="s">
        <v>67</v>
      </c>
      <c r="O4" s="122"/>
      <c r="P4" s="122">
        <v>2</v>
      </c>
      <c r="Q4" s="122"/>
      <c r="R4" s="121" t="s">
        <v>70</v>
      </c>
      <c r="S4" s="121" t="s">
        <v>67</v>
      </c>
      <c r="T4" s="121" t="s">
        <v>70</v>
      </c>
      <c r="U4" s="123"/>
    </row>
    <row r="5" ht="50.1" customHeight="1" spans="1:21">
      <c r="A5" s="116">
        <v>2</v>
      </c>
      <c r="B5" s="117" t="s">
        <v>341</v>
      </c>
      <c r="C5" s="117" t="s">
        <v>342</v>
      </c>
      <c r="D5" s="118" t="s">
        <v>331</v>
      </c>
      <c r="E5" s="117">
        <v>370</v>
      </c>
      <c r="F5" s="119">
        <f t="shared" si="0"/>
        <v>43.5</v>
      </c>
      <c r="G5" s="119" t="s">
        <v>157</v>
      </c>
      <c r="H5" s="119">
        <f t="shared" si="1"/>
        <v>16095</v>
      </c>
      <c r="I5" s="120">
        <v>18.5</v>
      </c>
      <c r="J5" s="120">
        <v>8</v>
      </c>
      <c r="K5" s="120">
        <v>10</v>
      </c>
      <c r="L5" s="120">
        <v>7</v>
      </c>
      <c r="M5" s="121" t="s">
        <v>70</v>
      </c>
      <c r="N5" s="121" t="s">
        <v>70</v>
      </c>
      <c r="O5" s="122"/>
      <c r="P5" s="122"/>
      <c r="Q5" s="122"/>
      <c r="R5" s="121" t="s">
        <v>70</v>
      </c>
      <c r="S5" s="121" t="s">
        <v>70</v>
      </c>
      <c r="T5" s="121" t="s">
        <v>70</v>
      </c>
      <c r="U5" s="123"/>
    </row>
    <row r="6" ht="50.1" customHeight="1" spans="1:21">
      <c r="A6" s="116">
        <v>3</v>
      </c>
      <c r="B6" s="117" t="s">
        <v>341</v>
      </c>
      <c r="C6" s="117" t="s">
        <v>343</v>
      </c>
      <c r="D6" s="118" t="s">
        <v>331</v>
      </c>
      <c r="E6" s="117">
        <v>150</v>
      </c>
      <c r="F6" s="119">
        <f t="shared" si="0"/>
        <v>43.5</v>
      </c>
      <c r="G6" s="119" t="s">
        <v>157</v>
      </c>
      <c r="H6" s="119">
        <f t="shared" si="1"/>
        <v>6525</v>
      </c>
      <c r="I6" s="120">
        <v>18.5</v>
      </c>
      <c r="J6" s="120">
        <v>8</v>
      </c>
      <c r="K6" s="120">
        <v>10</v>
      </c>
      <c r="L6" s="120">
        <v>7</v>
      </c>
      <c r="M6" s="121" t="s">
        <v>70</v>
      </c>
      <c r="N6" s="121" t="s">
        <v>70</v>
      </c>
      <c r="O6" s="122"/>
      <c r="P6" s="122"/>
      <c r="Q6" s="122"/>
      <c r="R6" s="121" t="s">
        <v>70</v>
      </c>
      <c r="S6" s="121" t="s">
        <v>70</v>
      </c>
      <c r="T6" s="121" t="s">
        <v>70</v>
      </c>
      <c r="U6" s="123"/>
    </row>
    <row r="7" ht="50.1" customHeight="1" spans="1:21">
      <c r="A7" s="116">
        <v>4</v>
      </c>
      <c r="B7" s="117" t="s">
        <v>344</v>
      </c>
      <c r="C7" s="117" t="s">
        <v>345</v>
      </c>
      <c r="D7" s="118" t="s">
        <v>331</v>
      </c>
      <c r="E7" s="117">
        <v>1320</v>
      </c>
      <c r="F7" s="119">
        <f t="shared" si="0"/>
        <v>28</v>
      </c>
      <c r="G7" s="119" t="s">
        <v>157</v>
      </c>
      <c r="H7" s="119">
        <f t="shared" si="1"/>
        <v>36960</v>
      </c>
      <c r="I7" s="120">
        <v>17</v>
      </c>
      <c r="J7" s="120">
        <v>0</v>
      </c>
      <c r="K7" s="120">
        <v>7</v>
      </c>
      <c r="L7" s="120">
        <v>4</v>
      </c>
      <c r="M7" s="121" t="s">
        <v>70</v>
      </c>
      <c r="N7" s="121" t="s">
        <v>67</v>
      </c>
      <c r="O7" s="122">
        <v>1</v>
      </c>
      <c r="P7" s="122"/>
      <c r="Q7" s="122"/>
      <c r="R7" s="121" t="s">
        <v>70</v>
      </c>
      <c r="S7" s="121" t="s">
        <v>67</v>
      </c>
      <c r="T7" s="121" t="s">
        <v>70</v>
      </c>
      <c r="U7" s="123"/>
    </row>
    <row r="8" ht="50.1" customHeight="1" spans="1:21">
      <c r="A8" s="116">
        <v>5</v>
      </c>
      <c r="B8" s="117" t="s">
        <v>346</v>
      </c>
      <c r="C8" s="117" t="s">
        <v>347</v>
      </c>
      <c r="D8" s="118" t="s">
        <v>331</v>
      </c>
      <c r="E8" s="117">
        <v>900</v>
      </c>
      <c r="F8" s="119">
        <f t="shared" si="0"/>
        <v>47</v>
      </c>
      <c r="G8" s="119" t="s">
        <v>157</v>
      </c>
      <c r="H8" s="119">
        <f t="shared" si="1"/>
        <v>42300</v>
      </c>
      <c r="I8" s="120">
        <v>22</v>
      </c>
      <c r="J8" s="120">
        <v>8</v>
      </c>
      <c r="K8" s="120">
        <v>10</v>
      </c>
      <c r="L8" s="120">
        <v>7</v>
      </c>
      <c r="M8" s="121" t="s">
        <v>70</v>
      </c>
      <c r="N8" s="121" t="s">
        <v>67</v>
      </c>
      <c r="O8" s="122"/>
      <c r="P8" s="122"/>
      <c r="Q8" s="122"/>
      <c r="R8" s="121" t="s">
        <v>70</v>
      </c>
      <c r="S8" s="121" t="s">
        <v>67</v>
      </c>
      <c r="T8" s="121" t="s">
        <v>70</v>
      </c>
      <c r="U8" s="123"/>
    </row>
    <row r="9" ht="50.1" customHeight="1" spans="1:21">
      <c r="A9" s="116">
        <v>6</v>
      </c>
      <c r="B9" s="117" t="s">
        <v>348</v>
      </c>
      <c r="C9" s="117" t="s">
        <v>349</v>
      </c>
      <c r="D9" s="118" t="s">
        <v>331</v>
      </c>
      <c r="E9" s="117">
        <v>380</v>
      </c>
      <c r="F9" s="119">
        <f t="shared" si="0"/>
        <v>28</v>
      </c>
      <c r="G9" s="119" t="s">
        <v>157</v>
      </c>
      <c r="H9" s="119">
        <f t="shared" si="1"/>
        <v>10640</v>
      </c>
      <c r="I9" s="120">
        <v>14</v>
      </c>
      <c r="J9" s="120">
        <v>0</v>
      </c>
      <c r="K9" s="120">
        <v>10</v>
      </c>
      <c r="L9" s="120">
        <v>4</v>
      </c>
      <c r="M9" s="121" t="s">
        <v>70</v>
      </c>
      <c r="N9" s="121" t="s">
        <v>67</v>
      </c>
      <c r="O9" s="122"/>
      <c r="P9" s="122"/>
      <c r="Q9" s="122"/>
      <c r="R9" s="121" t="s">
        <v>70</v>
      </c>
      <c r="S9" s="121" t="s">
        <v>67</v>
      </c>
      <c r="T9" s="121" t="s">
        <v>70</v>
      </c>
      <c r="U9" s="123"/>
    </row>
    <row r="10" ht="50.1" customHeight="1" spans="1:21">
      <c r="A10" s="116">
        <v>7</v>
      </c>
      <c r="B10" s="117" t="s">
        <v>350</v>
      </c>
      <c r="C10" s="117" t="s">
        <v>351</v>
      </c>
      <c r="D10" s="118" t="s">
        <v>331</v>
      </c>
      <c r="E10" s="117">
        <v>240</v>
      </c>
      <c r="F10" s="119">
        <f t="shared" si="0"/>
        <v>50</v>
      </c>
      <c r="G10" s="119" t="s">
        <v>157</v>
      </c>
      <c r="H10" s="119">
        <f t="shared" si="1"/>
        <v>12000</v>
      </c>
      <c r="I10" s="120">
        <v>26</v>
      </c>
      <c r="J10" s="120">
        <v>8</v>
      </c>
      <c r="K10" s="120">
        <v>9</v>
      </c>
      <c r="L10" s="120">
        <v>7</v>
      </c>
      <c r="M10" s="121" t="s">
        <v>70</v>
      </c>
      <c r="N10" s="121" t="s">
        <v>70</v>
      </c>
      <c r="O10" s="122"/>
      <c r="P10" s="122"/>
      <c r="Q10" s="122"/>
      <c r="R10" s="121" t="s">
        <v>70</v>
      </c>
      <c r="S10" s="121" t="s">
        <v>70</v>
      </c>
      <c r="T10" s="121" t="s">
        <v>70</v>
      </c>
      <c r="U10" s="123"/>
    </row>
    <row r="11" ht="50.1" customHeight="1" spans="1:21">
      <c r="A11" s="116">
        <v>8</v>
      </c>
      <c r="B11" s="117" t="s">
        <v>350</v>
      </c>
      <c r="C11" s="117" t="s">
        <v>352</v>
      </c>
      <c r="D11" s="118" t="s">
        <v>331</v>
      </c>
      <c r="E11" s="117">
        <v>380</v>
      </c>
      <c r="F11" s="119">
        <f t="shared" si="0"/>
        <v>50</v>
      </c>
      <c r="G11" s="119" t="s">
        <v>157</v>
      </c>
      <c r="H11" s="119">
        <f t="shared" si="1"/>
        <v>19000</v>
      </c>
      <c r="I11" s="120">
        <v>26</v>
      </c>
      <c r="J11" s="120">
        <v>8</v>
      </c>
      <c r="K11" s="120">
        <v>9</v>
      </c>
      <c r="L11" s="120">
        <v>7</v>
      </c>
      <c r="M11" s="121" t="s">
        <v>70</v>
      </c>
      <c r="N11" s="121" t="s">
        <v>70</v>
      </c>
      <c r="O11" s="122"/>
      <c r="P11" s="122"/>
      <c r="Q11" s="122"/>
      <c r="R11" s="121" t="s">
        <v>70</v>
      </c>
      <c r="S11" s="121" t="s">
        <v>70</v>
      </c>
      <c r="T11" s="121" t="s">
        <v>70</v>
      </c>
      <c r="U11" s="123"/>
    </row>
    <row r="12" ht="50.1" customHeight="1" spans="1:21">
      <c r="A12" s="116">
        <v>9</v>
      </c>
      <c r="B12" s="117" t="s">
        <v>353</v>
      </c>
      <c r="C12" s="117" t="s">
        <v>343</v>
      </c>
      <c r="D12" s="118" t="s">
        <v>331</v>
      </c>
      <c r="E12" s="117">
        <v>140</v>
      </c>
      <c r="F12" s="119">
        <f t="shared" si="0"/>
        <v>34</v>
      </c>
      <c r="G12" s="119" t="s">
        <v>157</v>
      </c>
      <c r="H12" s="119">
        <f t="shared" si="1"/>
        <v>4760</v>
      </c>
      <c r="I12" s="120">
        <v>14</v>
      </c>
      <c r="J12" s="120">
        <v>0</v>
      </c>
      <c r="K12" s="120">
        <v>16</v>
      </c>
      <c r="L12" s="120">
        <v>4</v>
      </c>
      <c r="M12" s="121" t="s">
        <v>70</v>
      </c>
      <c r="N12" s="121" t="s">
        <v>70</v>
      </c>
      <c r="O12" s="122"/>
      <c r="P12" s="122"/>
      <c r="Q12" s="122"/>
      <c r="R12" s="121" t="s">
        <v>70</v>
      </c>
      <c r="S12" s="121" t="s">
        <v>70</v>
      </c>
      <c r="T12" s="121" t="s">
        <v>67</v>
      </c>
      <c r="U12" s="123"/>
    </row>
    <row r="13" ht="50.1" customHeight="1" spans="1:21">
      <c r="A13" s="116">
        <v>10</v>
      </c>
      <c r="B13" s="117" t="s">
        <v>354</v>
      </c>
      <c r="C13" s="117" t="s">
        <v>355</v>
      </c>
      <c r="D13" s="118" t="s">
        <v>331</v>
      </c>
      <c r="E13" s="117">
        <v>120</v>
      </c>
      <c r="F13" s="119">
        <f t="shared" si="0"/>
        <v>17</v>
      </c>
      <c r="G13" s="119" t="s">
        <v>157</v>
      </c>
      <c r="H13" s="119">
        <f t="shared" si="1"/>
        <v>2040</v>
      </c>
      <c r="I13" s="120">
        <v>17</v>
      </c>
      <c r="J13" s="120">
        <v>0</v>
      </c>
      <c r="K13" s="120">
        <v>0</v>
      </c>
      <c r="L13" s="120">
        <v>0</v>
      </c>
      <c r="M13" s="121" t="s">
        <v>67</v>
      </c>
      <c r="N13" s="121" t="s">
        <v>67</v>
      </c>
      <c r="O13" s="122"/>
      <c r="P13" s="122"/>
      <c r="Q13" s="122"/>
      <c r="R13" s="121" t="s">
        <v>70</v>
      </c>
      <c r="S13" s="121" t="s">
        <v>67</v>
      </c>
      <c r="T13" s="121" t="s">
        <v>67</v>
      </c>
      <c r="U13" s="123"/>
    </row>
    <row r="14" ht="50.1" customHeight="1" spans="1:21">
      <c r="A14" s="116">
        <v>11</v>
      </c>
      <c r="B14" s="124" t="s">
        <v>356</v>
      </c>
      <c r="C14" s="124" t="s">
        <v>283</v>
      </c>
      <c r="D14" s="125" t="s">
        <v>331</v>
      </c>
      <c r="E14" s="124">
        <v>2365</v>
      </c>
      <c r="F14" s="126">
        <f t="shared" si="0"/>
        <v>60.5</v>
      </c>
      <c r="G14" s="126" t="s">
        <v>157</v>
      </c>
      <c r="H14" s="126">
        <f t="shared" si="1"/>
        <v>143082.5</v>
      </c>
      <c r="I14" s="127">
        <v>30</v>
      </c>
      <c r="J14" s="127">
        <v>10</v>
      </c>
      <c r="K14" s="127">
        <v>10</v>
      </c>
      <c r="L14" s="127">
        <v>10.5</v>
      </c>
      <c r="M14" s="128" t="s">
        <v>70</v>
      </c>
      <c r="N14" s="128" t="s">
        <v>70</v>
      </c>
      <c r="O14" s="122"/>
      <c r="P14" s="129"/>
      <c r="Q14" s="129"/>
      <c r="R14" s="128" t="s">
        <v>70</v>
      </c>
      <c r="S14" s="128" t="s">
        <v>70</v>
      </c>
      <c r="T14" s="128" t="s">
        <v>70</v>
      </c>
      <c r="U14" s="130"/>
    </row>
    <row r="15" ht="50.1" customHeight="1" spans="1:21">
      <c r="A15" s="116">
        <v>12</v>
      </c>
      <c r="B15" s="117" t="s">
        <v>229</v>
      </c>
      <c r="C15" s="117" t="s">
        <v>357</v>
      </c>
      <c r="D15" s="118" t="s">
        <v>331</v>
      </c>
      <c r="E15" s="117">
        <f>3205</f>
        <v>3205</v>
      </c>
      <c r="F15" s="119">
        <f t="shared" si="0"/>
        <v>43</v>
      </c>
      <c r="G15" s="119" t="s">
        <v>157</v>
      </c>
      <c r="H15" s="119">
        <f t="shared" si="1"/>
        <v>137815</v>
      </c>
      <c r="I15" s="120">
        <v>23</v>
      </c>
      <c r="J15" s="120">
        <v>4</v>
      </c>
      <c r="K15" s="120">
        <v>8</v>
      </c>
      <c r="L15" s="120">
        <v>8</v>
      </c>
      <c r="M15" s="131" t="s">
        <v>70</v>
      </c>
      <c r="N15" s="131" t="s">
        <v>70</v>
      </c>
      <c r="O15" s="122">
        <v>1</v>
      </c>
      <c r="P15" s="122"/>
      <c r="Q15" s="122"/>
      <c r="R15" s="121" t="s">
        <v>70</v>
      </c>
      <c r="S15" s="131" t="s">
        <v>70</v>
      </c>
      <c r="T15" s="121" t="s">
        <v>70</v>
      </c>
      <c r="U15" s="123"/>
    </row>
    <row r="16" ht="50.1" customHeight="1" spans="1:21">
      <c r="A16" s="116">
        <v>13</v>
      </c>
      <c r="B16" s="117" t="s">
        <v>358</v>
      </c>
      <c r="C16" s="117" t="s">
        <v>359</v>
      </c>
      <c r="D16" s="118" t="s">
        <v>331</v>
      </c>
      <c r="E16" s="117">
        <v>454</v>
      </c>
      <c r="F16" s="119">
        <f t="shared" si="0"/>
        <v>14</v>
      </c>
      <c r="G16" s="119" t="s">
        <v>157</v>
      </c>
      <c r="H16" s="119">
        <f t="shared" si="1"/>
        <v>6356</v>
      </c>
      <c r="I16" s="120">
        <v>14</v>
      </c>
      <c r="J16" s="120">
        <v>0</v>
      </c>
      <c r="K16" s="120">
        <v>0</v>
      </c>
      <c r="L16" s="120">
        <v>0</v>
      </c>
      <c r="M16" s="131" t="s">
        <v>70</v>
      </c>
      <c r="N16" s="131" t="s">
        <v>67</v>
      </c>
      <c r="O16" s="122"/>
      <c r="P16" s="122"/>
      <c r="Q16" s="122"/>
      <c r="R16" s="121" t="s">
        <v>70</v>
      </c>
      <c r="S16" s="131" t="s">
        <v>67</v>
      </c>
      <c r="T16" s="121" t="s">
        <v>67</v>
      </c>
      <c r="U16" s="123"/>
    </row>
    <row r="17" ht="50.1" customHeight="1" spans="1:21">
      <c r="A17" s="116">
        <v>14</v>
      </c>
      <c r="B17" s="132" t="s">
        <v>286</v>
      </c>
      <c r="C17" s="132" t="s">
        <v>360</v>
      </c>
      <c r="D17" s="133" t="s">
        <v>331</v>
      </c>
      <c r="E17" s="132">
        <f>1841+660</f>
        <v>2501</v>
      </c>
      <c r="F17" s="119">
        <f t="shared" si="0"/>
        <v>37</v>
      </c>
      <c r="G17" s="119" t="s">
        <v>157</v>
      </c>
      <c r="H17" s="119">
        <f t="shared" si="1"/>
        <v>92537</v>
      </c>
      <c r="I17" s="120">
        <v>15</v>
      </c>
      <c r="J17" s="120">
        <v>8</v>
      </c>
      <c r="K17" s="120">
        <v>6</v>
      </c>
      <c r="L17" s="120">
        <v>8</v>
      </c>
      <c r="M17" s="131" t="s">
        <v>70</v>
      </c>
      <c r="N17" s="131" t="s">
        <v>70</v>
      </c>
      <c r="O17" s="122">
        <v>1</v>
      </c>
      <c r="P17" s="122"/>
      <c r="Q17" s="122"/>
      <c r="R17" s="121" t="s">
        <v>70</v>
      </c>
      <c r="S17" s="131" t="s">
        <v>70</v>
      </c>
      <c r="T17" s="121" t="s">
        <v>70</v>
      </c>
      <c r="U17" s="123"/>
    </row>
    <row r="18" ht="50.1" customHeight="1" spans="1:21">
      <c r="A18" s="116">
        <v>15</v>
      </c>
      <c r="B18" s="117" t="s">
        <v>350</v>
      </c>
      <c r="C18" s="117" t="s">
        <v>283</v>
      </c>
      <c r="D18" s="118" t="s">
        <v>331</v>
      </c>
      <c r="E18" s="117">
        <v>2680</v>
      </c>
      <c r="F18" s="119">
        <f t="shared" si="0"/>
        <v>50</v>
      </c>
      <c r="G18" s="119" t="s">
        <v>157</v>
      </c>
      <c r="H18" s="119">
        <f t="shared" si="1"/>
        <v>134000</v>
      </c>
      <c r="I18" s="120">
        <v>26</v>
      </c>
      <c r="J18" s="120">
        <v>8</v>
      </c>
      <c r="K18" s="120">
        <v>9</v>
      </c>
      <c r="L18" s="120">
        <v>7</v>
      </c>
      <c r="M18" s="121" t="s">
        <v>70</v>
      </c>
      <c r="N18" s="121" t="s">
        <v>70</v>
      </c>
      <c r="O18" s="122"/>
      <c r="P18" s="122"/>
      <c r="Q18" s="122"/>
      <c r="R18" s="121" t="s">
        <v>70</v>
      </c>
      <c r="S18" s="121" t="s">
        <v>70</v>
      </c>
      <c r="T18" s="121" t="s">
        <v>70</v>
      </c>
      <c r="U18" s="123"/>
    </row>
    <row r="19" ht="50.1" customHeight="1" spans="1:21">
      <c r="A19" s="116">
        <v>16</v>
      </c>
      <c r="B19" s="132" t="s">
        <v>361</v>
      </c>
      <c r="C19" s="132" t="s">
        <v>283</v>
      </c>
      <c r="D19" s="133" t="s">
        <v>331</v>
      </c>
      <c r="E19" s="132">
        <v>2600</v>
      </c>
      <c r="F19" s="119">
        <f t="shared" si="0"/>
        <v>41</v>
      </c>
      <c r="G19" s="119" t="s">
        <v>157</v>
      </c>
      <c r="H19" s="119">
        <f t="shared" si="1"/>
        <v>106600</v>
      </c>
      <c r="I19" s="120">
        <v>15</v>
      </c>
      <c r="J19" s="120">
        <v>8</v>
      </c>
      <c r="K19" s="120">
        <v>6</v>
      </c>
      <c r="L19" s="120">
        <v>12</v>
      </c>
      <c r="M19" s="121" t="s">
        <v>70</v>
      </c>
      <c r="N19" s="121" t="s">
        <v>70</v>
      </c>
      <c r="O19" s="122"/>
      <c r="P19" s="122">
        <v>1</v>
      </c>
      <c r="Q19" s="122"/>
      <c r="R19" s="121" t="s">
        <v>70</v>
      </c>
      <c r="S19" s="121" t="s">
        <v>70</v>
      </c>
      <c r="T19" s="121" t="s">
        <v>70</v>
      </c>
      <c r="U19" s="123"/>
    </row>
    <row r="20" ht="50.1" customHeight="1" spans="1:21">
      <c r="A20" s="116">
        <v>17</v>
      </c>
      <c r="B20" s="132" t="s">
        <v>348</v>
      </c>
      <c r="C20" s="132" t="s">
        <v>362</v>
      </c>
      <c r="D20" s="133" t="s">
        <v>331</v>
      </c>
      <c r="E20" s="132">
        <v>1660</v>
      </c>
      <c r="F20" s="119">
        <f t="shared" si="0"/>
        <v>28</v>
      </c>
      <c r="G20" s="119" t="s">
        <v>157</v>
      </c>
      <c r="H20" s="119">
        <f t="shared" si="1"/>
        <v>46480</v>
      </c>
      <c r="I20" s="120">
        <v>14</v>
      </c>
      <c r="J20" s="120">
        <v>0</v>
      </c>
      <c r="K20" s="120">
        <v>10</v>
      </c>
      <c r="L20" s="120">
        <v>4</v>
      </c>
      <c r="M20" s="121" t="s">
        <v>67</v>
      </c>
      <c r="N20" s="121" t="s">
        <v>67</v>
      </c>
      <c r="O20" s="122"/>
      <c r="P20" s="122"/>
      <c r="Q20" s="122"/>
      <c r="R20" s="121" t="s">
        <v>70</v>
      </c>
      <c r="S20" s="121" t="s">
        <v>67</v>
      </c>
      <c r="T20" s="121" t="s">
        <v>70</v>
      </c>
      <c r="U20" s="123"/>
    </row>
    <row r="21" ht="50.1" customHeight="1" spans="1:21">
      <c r="A21" s="116">
        <v>18</v>
      </c>
      <c r="B21" s="132" t="s">
        <v>363</v>
      </c>
      <c r="C21" s="132" t="s">
        <v>364</v>
      </c>
      <c r="D21" s="133" t="s">
        <v>331</v>
      </c>
      <c r="E21" s="132">
        <f>612+668</f>
        <v>1280</v>
      </c>
      <c r="F21" s="119">
        <f t="shared" si="0"/>
        <v>27</v>
      </c>
      <c r="G21" s="119" t="s">
        <v>157</v>
      </c>
      <c r="H21" s="119">
        <f t="shared" si="1"/>
        <v>34560</v>
      </c>
      <c r="I21" s="120">
        <v>14</v>
      </c>
      <c r="J21" s="120">
        <v>0</v>
      </c>
      <c r="K21" s="120">
        <v>10</v>
      </c>
      <c r="L21" s="120">
        <v>3</v>
      </c>
      <c r="M21" s="121" t="s">
        <v>67</v>
      </c>
      <c r="N21" s="121" t="s">
        <v>67</v>
      </c>
      <c r="O21" s="122"/>
      <c r="P21" s="122"/>
      <c r="Q21" s="122"/>
      <c r="R21" s="121" t="s">
        <v>70</v>
      </c>
      <c r="S21" s="121" t="s">
        <v>67</v>
      </c>
      <c r="T21" s="121" t="s">
        <v>70</v>
      </c>
      <c r="U21" s="123"/>
    </row>
    <row r="22" ht="50.1" customHeight="1" spans="1:21">
      <c r="A22" s="116">
        <v>19</v>
      </c>
      <c r="B22" s="132" t="s">
        <v>365</v>
      </c>
      <c r="C22" s="132" t="s">
        <v>366</v>
      </c>
      <c r="D22" s="133" t="s">
        <v>331</v>
      </c>
      <c r="E22" s="132">
        <v>168</v>
      </c>
      <c r="F22" s="119">
        <f t="shared" si="0"/>
        <v>15</v>
      </c>
      <c r="G22" s="119" t="s">
        <v>157</v>
      </c>
      <c r="H22" s="119">
        <f t="shared" si="1"/>
        <v>2520</v>
      </c>
      <c r="I22" s="120">
        <v>10</v>
      </c>
      <c r="J22" s="120">
        <v>0</v>
      </c>
      <c r="K22" s="120">
        <v>5</v>
      </c>
      <c r="L22" s="120">
        <v>0</v>
      </c>
      <c r="M22" s="121" t="s">
        <v>67</v>
      </c>
      <c r="N22" s="121" t="s">
        <v>67</v>
      </c>
      <c r="O22" s="122"/>
      <c r="P22" s="122"/>
      <c r="Q22" s="122"/>
      <c r="R22" s="121" t="s">
        <v>70</v>
      </c>
      <c r="S22" s="121" t="s">
        <v>67</v>
      </c>
      <c r="T22" s="121" t="s">
        <v>70</v>
      </c>
      <c r="U22" s="123"/>
    </row>
    <row r="23" ht="50.1" customHeight="1" spans="1:21">
      <c r="A23" s="116">
        <v>20</v>
      </c>
      <c r="B23" s="117" t="s">
        <v>367</v>
      </c>
      <c r="C23" s="132" t="s">
        <v>368</v>
      </c>
      <c r="D23" s="118" t="s">
        <v>331</v>
      </c>
      <c r="E23" s="117">
        <v>200</v>
      </c>
      <c r="F23" s="119">
        <f t="shared" si="0"/>
        <v>24</v>
      </c>
      <c r="G23" s="119" t="s">
        <v>157</v>
      </c>
      <c r="H23" s="119">
        <f t="shared" si="1"/>
        <v>4800</v>
      </c>
      <c r="I23" s="120">
        <v>14</v>
      </c>
      <c r="J23" s="120">
        <v>0</v>
      </c>
      <c r="K23" s="120">
        <v>10</v>
      </c>
      <c r="L23" s="120">
        <v>0</v>
      </c>
      <c r="M23" s="121" t="s">
        <v>67</v>
      </c>
      <c r="N23" s="121" t="s">
        <v>67</v>
      </c>
      <c r="O23" s="122"/>
      <c r="P23" s="122"/>
      <c r="Q23" s="122"/>
      <c r="R23" s="121" t="s">
        <v>70</v>
      </c>
      <c r="S23" s="121" t="s">
        <v>67</v>
      </c>
      <c r="T23" s="121" t="s">
        <v>70</v>
      </c>
      <c r="U23" s="123"/>
    </row>
    <row r="24" ht="50.1" customHeight="1" spans="1:21">
      <c r="A24" s="116">
        <v>21</v>
      </c>
      <c r="B24" s="132" t="s">
        <v>367</v>
      </c>
      <c r="C24" s="132" t="s">
        <v>369</v>
      </c>
      <c r="D24" s="133" t="s">
        <v>331</v>
      </c>
      <c r="E24" s="132">
        <v>1880</v>
      </c>
      <c r="F24" s="119">
        <f t="shared" si="0"/>
        <v>28</v>
      </c>
      <c r="G24" s="119" t="s">
        <v>157</v>
      </c>
      <c r="H24" s="119">
        <f t="shared" si="1"/>
        <v>52640</v>
      </c>
      <c r="I24" s="120">
        <v>14</v>
      </c>
      <c r="J24" s="120">
        <v>0</v>
      </c>
      <c r="K24" s="120">
        <v>10</v>
      </c>
      <c r="L24" s="120">
        <v>4</v>
      </c>
      <c r="M24" s="121" t="s">
        <v>70</v>
      </c>
      <c r="N24" s="121" t="s">
        <v>67</v>
      </c>
      <c r="O24" s="122"/>
      <c r="P24" s="122"/>
      <c r="Q24" s="122"/>
      <c r="R24" s="121" t="s">
        <v>70</v>
      </c>
      <c r="S24" s="121" t="s">
        <v>67</v>
      </c>
      <c r="T24" s="121" t="s">
        <v>70</v>
      </c>
      <c r="U24" s="123"/>
    </row>
    <row r="25" ht="50.1" customHeight="1" spans="1:21">
      <c r="A25" s="116">
        <v>22</v>
      </c>
      <c r="B25" s="132" t="s">
        <v>370</v>
      </c>
      <c r="C25" s="132" t="s">
        <v>371</v>
      </c>
      <c r="D25" s="133" t="s">
        <v>331</v>
      </c>
      <c r="E25" s="132">
        <v>1070</v>
      </c>
      <c r="F25" s="119">
        <f t="shared" si="0"/>
        <v>15</v>
      </c>
      <c r="G25" s="119" t="s">
        <v>157</v>
      </c>
      <c r="H25" s="119">
        <f t="shared" si="1"/>
        <v>16050</v>
      </c>
      <c r="I25" s="120">
        <v>10</v>
      </c>
      <c r="J25" s="120">
        <v>0</v>
      </c>
      <c r="K25" s="120">
        <v>5</v>
      </c>
      <c r="L25" s="120">
        <v>0</v>
      </c>
      <c r="M25" s="121" t="s">
        <v>67</v>
      </c>
      <c r="N25" s="121" t="s">
        <v>67</v>
      </c>
      <c r="O25" s="122"/>
      <c r="P25" s="122"/>
      <c r="Q25" s="122"/>
      <c r="R25" s="121" t="s">
        <v>70</v>
      </c>
      <c r="S25" s="121" t="s">
        <v>67</v>
      </c>
      <c r="T25" s="121" t="s">
        <v>70</v>
      </c>
      <c r="U25" s="123"/>
    </row>
    <row r="26" ht="50.1" customHeight="1" spans="1:21">
      <c r="A26" s="116">
        <v>23</v>
      </c>
      <c r="B26" s="132" t="s">
        <v>372</v>
      </c>
      <c r="C26" s="132" t="s">
        <v>373</v>
      </c>
      <c r="D26" s="133" t="s">
        <v>331</v>
      </c>
      <c r="E26" s="132">
        <f>90+200</f>
        <v>290</v>
      </c>
      <c r="F26" s="119">
        <f t="shared" si="0"/>
        <v>28</v>
      </c>
      <c r="G26" s="119" t="s">
        <v>157</v>
      </c>
      <c r="H26" s="119">
        <f t="shared" si="1"/>
        <v>8120</v>
      </c>
      <c r="I26" s="120">
        <v>16</v>
      </c>
      <c r="J26" s="120">
        <v>0</v>
      </c>
      <c r="K26" s="120">
        <v>8</v>
      </c>
      <c r="L26" s="120">
        <v>4</v>
      </c>
      <c r="M26" s="121" t="s">
        <v>67</v>
      </c>
      <c r="N26" s="121" t="s">
        <v>67</v>
      </c>
      <c r="O26" s="122"/>
      <c r="P26" s="122"/>
      <c r="Q26" s="122"/>
      <c r="R26" s="121" t="s">
        <v>70</v>
      </c>
      <c r="S26" s="121" t="s">
        <v>67</v>
      </c>
      <c r="T26" s="121" t="s">
        <v>70</v>
      </c>
      <c r="U26" s="123"/>
    </row>
    <row r="27" ht="50.1" customHeight="1" spans="1:21">
      <c r="A27" s="116">
        <v>24</v>
      </c>
      <c r="B27" s="132" t="s">
        <v>372</v>
      </c>
      <c r="C27" s="132" t="s">
        <v>374</v>
      </c>
      <c r="D27" s="133" t="s">
        <v>331</v>
      </c>
      <c r="E27" s="132">
        <f>970-200</f>
        <v>770</v>
      </c>
      <c r="F27" s="119">
        <f t="shared" si="0"/>
        <v>28</v>
      </c>
      <c r="G27" s="119" t="s">
        <v>157</v>
      </c>
      <c r="H27" s="119">
        <f t="shared" si="1"/>
        <v>21560</v>
      </c>
      <c r="I27" s="120">
        <v>16</v>
      </c>
      <c r="J27" s="120">
        <v>0</v>
      </c>
      <c r="K27" s="120">
        <v>8</v>
      </c>
      <c r="L27" s="120">
        <v>4</v>
      </c>
      <c r="M27" s="121" t="s">
        <v>67</v>
      </c>
      <c r="N27" s="121" t="s">
        <v>67</v>
      </c>
      <c r="O27" s="122"/>
      <c r="P27" s="122"/>
      <c r="Q27" s="122"/>
      <c r="R27" s="121" t="s">
        <v>70</v>
      </c>
      <c r="S27" s="121" t="s">
        <v>67</v>
      </c>
      <c r="T27" s="121" t="s">
        <v>70</v>
      </c>
      <c r="U27" s="123"/>
    </row>
    <row r="28" ht="50.1" customHeight="1" spans="1:21">
      <c r="A28" s="116">
        <v>25</v>
      </c>
      <c r="B28" s="132" t="s">
        <v>372</v>
      </c>
      <c r="C28" s="132" t="s">
        <v>364</v>
      </c>
      <c r="D28" s="133" t="s">
        <v>331</v>
      </c>
      <c r="E28" s="132">
        <f>590+623</f>
        <v>1213</v>
      </c>
      <c r="F28" s="119">
        <f t="shared" si="0"/>
        <v>28</v>
      </c>
      <c r="G28" s="119" t="s">
        <v>157</v>
      </c>
      <c r="H28" s="119">
        <f t="shared" si="1"/>
        <v>33964</v>
      </c>
      <c r="I28" s="120">
        <v>16</v>
      </c>
      <c r="J28" s="120">
        <v>0</v>
      </c>
      <c r="K28" s="120">
        <v>8</v>
      </c>
      <c r="L28" s="120">
        <v>4</v>
      </c>
      <c r="M28" s="121" t="s">
        <v>70</v>
      </c>
      <c r="N28" s="121" t="s">
        <v>70</v>
      </c>
      <c r="O28" s="122">
        <v>1</v>
      </c>
      <c r="P28" s="122"/>
      <c r="Q28" s="122"/>
      <c r="R28" s="121" t="s">
        <v>70</v>
      </c>
      <c r="S28" s="121" t="s">
        <v>70</v>
      </c>
      <c r="T28" s="121" t="s">
        <v>70</v>
      </c>
      <c r="U28" s="123"/>
    </row>
    <row r="29" ht="50.1" customHeight="1" spans="1:21">
      <c r="A29" s="116">
        <v>26</v>
      </c>
      <c r="B29" s="132" t="s">
        <v>375</v>
      </c>
      <c r="C29" s="132" t="s">
        <v>376</v>
      </c>
      <c r="D29" s="133" t="s">
        <v>331</v>
      </c>
      <c r="E29" s="132">
        <v>85</v>
      </c>
      <c r="F29" s="119">
        <f t="shared" si="0"/>
        <v>8</v>
      </c>
      <c r="G29" s="119" t="s">
        <v>157</v>
      </c>
      <c r="H29" s="119">
        <f t="shared" si="1"/>
        <v>680</v>
      </c>
      <c r="I29" s="117">
        <v>8</v>
      </c>
      <c r="J29" s="117">
        <v>0</v>
      </c>
      <c r="K29" s="117">
        <v>0</v>
      </c>
      <c r="L29" s="117">
        <v>0</v>
      </c>
      <c r="M29" s="121" t="s">
        <v>67</v>
      </c>
      <c r="N29" s="121" t="s">
        <v>67</v>
      </c>
      <c r="O29" s="122"/>
      <c r="P29" s="122"/>
      <c r="Q29" s="122"/>
      <c r="R29" s="121" t="s">
        <v>70</v>
      </c>
      <c r="S29" s="121" t="s">
        <v>67</v>
      </c>
      <c r="T29" s="121" t="s">
        <v>67</v>
      </c>
      <c r="U29" s="123"/>
    </row>
    <row r="30" ht="50.1" customHeight="1" spans="1:21">
      <c r="A30" s="116">
        <v>27</v>
      </c>
      <c r="B30" s="132" t="s">
        <v>377</v>
      </c>
      <c r="C30" s="132" t="s">
        <v>378</v>
      </c>
      <c r="D30" s="133" t="s">
        <v>331</v>
      </c>
      <c r="E30" s="134">
        <v>560</v>
      </c>
      <c r="F30" s="119">
        <f t="shared" si="0"/>
        <v>15</v>
      </c>
      <c r="G30" s="119" t="s">
        <v>157</v>
      </c>
      <c r="H30" s="119">
        <f t="shared" si="1"/>
        <v>8400</v>
      </c>
      <c r="I30" s="120">
        <v>10</v>
      </c>
      <c r="J30" s="120">
        <v>0</v>
      </c>
      <c r="K30" s="120">
        <v>5</v>
      </c>
      <c r="L30" s="120">
        <v>0</v>
      </c>
      <c r="M30" s="121" t="s">
        <v>67</v>
      </c>
      <c r="N30" s="121" t="s">
        <v>67</v>
      </c>
      <c r="O30" s="122"/>
      <c r="P30" s="122"/>
      <c r="Q30" s="122"/>
      <c r="R30" s="121" t="s">
        <v>70</v>
      </c>
      <c r="S30" s="121" t="s">
        <v>67</v>
      </c>
      <c r="T30" s="121" t="s">
        <v>70</v>
      </c>
      <c r="U30" s="123"/>
    </row>
    <row r="31" ht="50.1" customHeight="1" spans="1:21">
      <c r="A31" s="116">
        <v>28</v>
      </c>
      <c r="B31" s="132" t="s">
        <v>379</v>
      </c>
      <c r="C31" s="132" t="s">
        <v>380</v>
      </c>
      <c r="D31" s="133" t="s">
        <v>331</v>
      </c>
      <c r="E31" s="134">
        <v>440</v>
      </c>
      <c r="F31" s="119">
        <f t="shared" si="0"/>
        <v>15</v>
      </c>
      <c r="G31" s="119" t="s">
        <v>157</v>
      </c>
      <c r="H31" s="119">
        <f t="shared" si="1"/>
        <v>6600</v>
      </c>
      <c r="I31" s="120">
        <v>10</v>
      </c>
      <c r="J31" s="120">
        <v>0</v>
      </c>
      <c r="K31" s="120">
        <v>5</v>
      </c>
      <c r="L31" s="120">
        <v>0</v>
      </c>
      <c r="M31" s="121" t="s">
        <v>67</v>
      </c>
      <c r="N31" s="121" t="s">
        <v>67</v>
      </c>
      <c r="O31" s="122"/>
      <c r="P31" s="122"/>
      <c r="Q31" s="122"/>
      <c r="R31" s="121" t="s">
        <v>70</v>
      </c>
      <c r="S31" s="121" t="s">
        <v>67</v>
      </c>
      <c r="T31" s="121" t="s">
        <v>67</v>
      </c>
      <c r="U31" s="123"/>
    </row>
    <row r="32" ht="50.1" customHeight="1" spans="1:21">
      <c r="A32" s="116">
        <v>29</v>
      </c>
      <c r="B32" s="132" t="s">
        <v>381</v>
      </c>
      <c r="C32" s="132" t="s">
        <v>382</v>
      </c>
      <c r="D32" s="133" t="s">
        <v>331</v>
      </c>
      <c r="E32" s="134">
        <v>220</v>
      </c>
      <c r="F32" s="119">
        <f t="shared" si="0"/>
        <v>15</v>
      </c>
      <c r="G32" s="119" t="s">
        <v>157</v>
      </c>
      <c r="H32" s="119">
        <f t="shared" si="1"/>
        <v>3300</v>
      </c>
      <c r="I32" s="120">
        <v>10</v>
      </c>
      <c r="J32" s="120">
        <v>0</v>
      </c>
      <c r="K32" s="120">
        <v>5</v>
      </c>
      <c r="L32" s="120">
        <v>0</v>
      </c>
      <c r="M32" s="121" t="s">
        <v>67</v>
      </c>
      <c r="N32" s="121" t="s">
        <v>67</v>
      </c>
      <c r="O32" s="122"/>
      <c r="P32" s="122"/>
      <c r="Q32" s="122"/>
      <c r="R32" s="121" t="s">
        <v>70</v>
      </c>
      <c r="S32" s="121" t="s">
        <v>67</v>
      </c>
      <c r="T32" s="121" t="s">
        <v>67</v>
      </c>
      <c r="U32" s="123"/>
    </row>
    <row r="33" ht="50.1" customHeight="1" spans="1:21">
      <c r="A33" s="116">
        <v>30</v>
      </c>
      <c r="B33" s="117" t="s">
        <v>383</v>
      </c>
      <c r="C33" s="132" t="s">
        <v>384</v>
      </c>
      <c r="D33" s="118" t="s">
        <v>331</v>
      </c>
      <c r="E33" s="117">
        <f>460+642</f>
        <v>1102</v>
      </c>
      <c r="F33" s="119">
        <f t="shared" si="0"/>
        <v>32</v>
      </c>
      <c r="G33" s="119" t="s">
        <v>157</v>
      </c>
      <c r="H33" s="119">
        <f t="shared" si="1"/>
        <v>35264</v>
      </c>
      <c r="I33" s="120">
        <v>15</v>
      </c>
      <c r="J33" s="120">
        <v>6</v>
      </c>
      <c r="K33" s="120">
        <v>7</v>
      </c>
      <c r="L33" s="120">
        <v>4</v>
      </c>
      <c r="M33" s="121" t="s">
        <v>67</v>
      </c>
      <c r="N33" s="121" t="s">
        <v>67</v>
      </c>
      <c r="O33" s="122"/>
      <c r="P33" s="122"/>
      <c r="Q33" s="122"/>
      <c r="R33" s="121" t="s">
        <v>70</v>
      </c>
      <c r="S33" s="121" t="s">
        <v>67</v>
      </c>
      <c r="T33" s="121" t="s">
        <v>70</v>
      </c>
      <c r="U33" s="123"/>
    </row>
    <row r="34" ht="50.1" customHeight="1" spans="1:21">
      <c r="A34" s="116">
        <v>31</v>
      </c>
      <c r="B34" s="117" t="s">
        <v>385</v>
      </c>
      <c r="C34" s="117" t="s">
        <v>384</v>
      </c>
      <c r="D34" s="118" t="s">
        <v>331</v>
      </c>
      <c r="E34" s="117">
        <f>430+670</f>
        <v>1100</v>
      </c>
      <c r="F34" s="119">
        <f t="shared" si="0"/>
        <v>21</v>
      </c>
      <c r="G34" s="119" t="s">
        <v>157</v>
      </c>
      <c r="H34" s="119">
        <f t="shared" si="1"/>
        <v>23100</v>
      </c>
      <c r="I34" s="120">
        <v>12</v>
      </c>
      <c r="J34" s="120">
        <v>0</v>
      </c>
      <c r="K34" s="120">
        <v>6</v>
      </c>
      <c r="L34" s="120">
        <v>3</v>
      </c>
      <c r="M34" s="121" t="s">
        <v>67</v>
      </c>
      <c r="N34" s="121" t="s">
        <v>67</v>
      </c>
      <c r="O34" s="122"/>
      <c r="P34" s="122"/>
      <c r="Q34" s="122"/>
      <c r="R34" s="121" t="s">
        <v>70</v>
      </c>
      <c r="S34" s="121" t="s">
        <v>67</v>
      </c>
      <c r="T34" s="121" t="s">
        <v>67</v>
      </c>
      <c r="U34" s="123"/>
    </row>
    <row r="35" ht="50.1" customHeight="1" spans="1:21">
      <c r="A35" s="116">
        <v>32</v>
      </c>
      <c r="B35" s="135" t="s">
        <v>386</v>
      </c>
      <c r="C35" s="117" t="s">
        <v>387</v>
      </c>
      <c r="D35" s="118" t="s">
        <v>331</v>
      </c>
      <c r="E35" s="117">
        <v>340</v>
      </c>
      <c r="F35" s="119">
        <f t="shared" si="0"/>
        <v>11</v>
      </c>
      <c r="G35" s="119" t="s">
        <v>157</v>
      </c>
      <c r="H35" s="119">
        <f t="shared" si="1"/>
        <v>3740</v>
      </c>
      <c r="I35" s="120">
        <v>7</v>
      </c>
      <c r="J35" s="120">
        <v>0</v>
      </c>
      <c r="K35" s="120">
        <v>4</v>
      </c>
      <c r="L35" s="120">
        <v>0</v>
      </c>
      <c r="M35" s="121" t="s">
        <v>67</v>
      </c>
      <c r="N35" s="121" t="s">
        <v>67</v>
      </c>
      <c r="O35" s="122"/>
      <c r="P35" s="122"/>
      <c r="Q35" s="122"/>
      <c r="R35" s="121" t="s">
        <v>70</v>
      </c>
      <c r="S35" s="121" t="s">
        <v>67</v>
      </c>
      <c r="T35" s="121" t="s">
        <v>67</v>
      </c>
      <c r="U35" s="123"/>
    </row>
    <row r="36" ht="50.1" customHeight="1" spans="1:21">
      <c r="A36" s="116">
        <v>33</v>
      </c>
      <c r="B36" s="117" t="s">
        <v>388</v>
      </c>
      <c r="C36" s="117" t="s">
        <v>389</v>
      </c>
      <c r="D36" s="118" t="s">
        <v>331</v>
      </c>
      <c r="E36" s="117">
        <v>320</v>
      </c>
      <c r="F36" s="119">
        <f t="shared" si="0"/>
        <v>11</v>
      </c>
      <c r="G36" s="119" t="s">
        <v>157</v>
      </c>
      <c r="H36" s="119">
        <f t="shared" si="1"/>
        <v>3520</v>
      </c>
      <c r="I36" s="120">
        <v>7</v>
      </c>
      <c r="J36" s="120">
        <v>0</v>
      </c>
      <c r="K36" s="120">
        <v>4</v>
      </c>
      <c r="L36" s="120">
        <v>0</v>
      </c>
      <c r="M36" s="121" t="s">
        <v>67</v>
      </c>
      <c r="N36" s="121" t="s">
        <v>67</v>
      </c>
      <c r="O36" s="122"/>
      <c r="P36" s="122"/>
      <c r="Q36" s="122"/>
      <c r="R36" s="121" t="s">
        <v>70</v>
      </c>
      <c r="S36" s="121" t="s">
        <v>67</v>
      </c>
      <c r="T36" s="121" t="s">
        <v>67</v>
      </c>
      <c r="U36" s="123"/>
    </row>
    <row r="37" ht="50.1" customHeight="1" spans="1:21">
      <c r="A37" s="116">
        <v>34</v>
      </c>
      <c r="B37" s="117" t="s">
        <v>390</v>
      </c>
      <c r="C37" s="117" t="s">
        <v>389</v>
      </c>
      <c r="D37" s="118" t="s">
        <v>331</v>
      </c>
      <c r="E37" s="117">
        <v>320</v>
      </c>
      <c r="F37" s="119">
        <f t="shared" si="0"/>
        <v>11</v>
      </c>
      <c r="G37" s="119" t="s">
        <v>157</v>
      </c>
      <c r="H37" s="119">
        <f t="shared" si="1"/>
        <v>3520</v>
      </c>
      <c r="I37" s="120">
        <v>7</v>
      </c>
      <c r="J37" s="120">
        <v>0</v>
      </c>
      <c r="K37" s="120">
        <v>4</v>
      </c>
      <c r="L37" s="120">
        <v>0</v>
      </c>
      <c r="M37" s="121" t="s">
        <v>67</v>
      </c>
      <c r="N37" s="121" t="s">
        <v>67</v>
      </c>
      <c r="O37" s="122"/>
      <c r="P37" s="122"/>
      <c r="Q37" s="122"/>
      <c r="R37" s="121" t="s">
        <v>70</v>
      </c>
      <c r="S37" s="121" t="s">
        <v>67</v>
      </c>
      <c r="T37" s="121" t="s">
        <v>67</v>
      </c>
      <c r="U37" s="123"/>
    </row>
    <row r="38" ht="50.1" customHeight="1" spans="1:21">
      <c r="A38" s="116">
        <v>35</v>
      </c>
      <c r="B38" s="117" t="s">
        <v>391</v>
      </c>
      <c r="C38" s="117" t="s">
        <v>392</v>
      </c>
      <c r="D38" s="118" t="s">
        <v>331</v>
      </c>
      <c r="E38" s="117">
        <v>180</v>
      </c>
      <c r="F38" s="119">
        <f t="shared" si="0"/>
        <v>11</v>
      </c>
      <c r="G38" s="119" t="s">
        <v>157</v>
      </c>
      <c r="H38" s="119">
        <f t="shared" si="1"/>
        <v>1980</v>
      </c>
      <c r="I38" s="120">
        <v>7</v>
      </c>
      <c r="J38" s="120">
        <v>0</v>
      </c>
      <c r="K38" s="120">
        <v>4</v>
      </c>
      <c r="L38" s="120">
        <v>0</v>
      </c>
      <c r="M38" s="121" t="s">
        <v>67</v>
      </c>
      <c r="N38" s="121" t="s">
        <v>67</v>
      </c>
      <c r="O38" s="122"/>
      <c r="P38" s="122"/>
      <c r="Q38" s="122"/>
      <c r="R38" s="121" t="s">
        <v>70</v>
      </c>
      <c r="S38" s="121" t="s">
        <v>67</v>
      </c>
      <c r="T38" s="121" t="s">
        <v>67</v>
      </c>
      <c r="U38" s="123"/>
    </row>
    <row r="39" ht="50.1" customHeight="1" spans="1:21">
      <c r="A39" s="116">
        <v>36</v>
      </c>
      <c r="B39" s="117" t="s">
        <v>393</v>
      </c>
      <c r="C39" s="117" t="s">
        <v>394</v>
      </c>
      <c r="D39" s="118" t="s">
        <v>331</v>
      </c>
      <c r="E39" s="117">
        <f>200+120</f>
        <v>320</v>
      </c>
      <c r="F39" s="119">
        <f t="shared" si="0"/>
        <v>17</v>
      </c>
      <c r="G39" s="119" t="s">
        <v>157</v>
      </c>
      <c r="H39" s="119">
        <f t="shared" si="1"/>
        <v>5440</v>
      </c>
      <c r="I39" s="120">
        <v>17</v>
      </c>
      <c r="J39" s="120">
        <v>0</v>
      </c>
      <c r="K39" s="120">
        <v>0</v>
      </c>
      <c r="L39" s="120">
        <v>0</v>
      </c>
      <c r="M39" s="121" t="s">
        <v>67</v>
      </c>
      <c r="N39" s="121" t="s">
        <v>67</v>
      </c>
      <c r="O39" s="122"/>
      <c r="P39" s="122"/>
      <c r="Q39" s="122"/>
      <c r="R39" s="121" t="s">
        <v>70</v>
      </c>
      <c r="S39" s="121" t="s">
        <v>67</v>
      </c>
      <c r="T39" s="121" t="s">
        <v>67</v>
      </c>
      <c r="U39" s="123"/>
    </row>
    <row r="40" ht="50.1" customHeight="1" spans="1:21">
      <c r="A40" s="116">
        <v>37</v>
      </c>
      <c r="B40" s="117" t="s">
        <v>395</v>
      </c>
      <c r="C40" s="117" t="s">
        <v>396</v>
      </c>
      <c r="D40" s="118" t="s">
        <v>331</v>
      </c>
      <c r="E40" s="117">
        <v>808</v>
      </c>
      <c r="F40" s="119">
        <f t="shared" si="0"/>
        <v>10</v>
      </c>
      <c r="G40" s="119" t="s">
        <v>157</v>
      </c>
      <c r="H40" s="119">
        <f t="shared" si="1"/>
        <v>8080</v>
      </c>
      <c r="I40" s="120">
        <v>7</v>
      </c>
      <c r="J40" s="120">
        <v>0</v>
      </c>
      <c r="K40" s="120">
        <v>3</v>
      </c>
      <c r="L40" s="120">
        <v>0</v>
      </c>
      <c r="M40" s="121" t="s">
        <v>67</v>
      </c>
      <c r="N40" s="121" t="s">
        <v>67</v>
      </c>
      <c r="O40" s="122"/>
      <c r="P40" s="122"/>
      <c r="Q40" s="122"/>
      <c r="R40" s="121" t="s">
        <v>70</v>
      </c>
      <c r="S40" s="121" t="s">
        <v>67</v>
      </c>
      <c r="T40" s="121" t="s">
        <v>67</v>
      </c>
      <c r="U40" s="123"/>
    </row>
    <row r="41" ht="50.1" customHeight="1" spans="1:21">
      <c r="A41" s="116">
        <v>38</v>
      </c>
      <c r="B41" s="132" t="s">
        <v>397</v>
      </c>
      <c r="C41" s="132" t="s">
        <v>398</v>
      </c>
      <c r="D41" s="136" t="s">
        <v>331</v>
      </c>
      <c r="E41" s="137">
        <v>270</v>
      </c>
      <c r="F41" s="119">
        <f t="shared" si="0"/>
        <v>13</v>
      </c>
      <c r="G41" s="119" t="s">
        <v>157</v>
      </c>
      <c r="H41" s="119">
        <f t="shared" si="1"/>
        <v>3510</v>
      </c>
      <c r="I41" s="120">
        <v>8</v>
      </c>
      <c r="J41" s="120">
        <v>0</v>
      </c>
      <c r="K41" s="120">
        <v>5</v>
      </c>
      <c r="L41" s="120">
        <v>0</v>
      </c>
      <c r="M41" s="121" t="s">
        <v>67</v>
      </c>
      <c r="N41" s="121" t="s">
        <v>67</v>
      </c>
      <c r="O41" s="122"/>
      <c r="P41" s="122"/>
      <c r="Q41" s="122"/>
      <c r="R41" s="131" t="s">
        <v>70</v>
      </c>
      <c r="S41" s="121" t="s">
        <v>67</v>
      </c>
      <c r="T41" s="131" t="s">
        <v>67</v>
      </c>
      <c r="U41" s="123"/>
    </row>
    <row r="42" ht="50.1" customHeight="1" spans="1:21">
      <c r="A42" s="116">
        <v>39</v>
      </c>
      <c r="B42" s="117" t="s">
        <v>399</v>
      </c>
      <c r="C42" s="117" t="s">
        <v>400</v>
      </c>
      <c r="D42" s="118" t="s">
        <v>331</v>
      </c>
      <c r="E42" s="117">
        <v>355</v>
      </c>
      <c r="F42" s="119">
        <f t="shared" si="0"/>
        <v>17</v>
      </c>
      <c r="G42" s="119" t="s">
        <v>157</v>
      </c>
      <c r="H42" s="119">
        <f t="shared" si="1"/>
        <v>6035</v>
      </c>
      <c r="I42" s="120">
        <v>17</v>
      </c>
      <c r="J42" s="120">
        <v>0</v>
      </c>
      <c r="K42" s="120">
        <v>0</v>
      </c>
      <c r="L42" s="120">
        <v>0</v>
      </c>
      <c r="M42" s="121" t="s">
        <v>67</v>
      </c>
      <c r="N42" s="121" t="s">
        <v>67</v>
      </c>
      <c r="O42" s="122"/>
      <c r="P42" s="122">
        <v>1</v>
      </c>
      <c r="Q42" s="122"/>
      <c r="R42" s="131" t="s">
        <v>70</v>
      </c>
      <c r="S42" s="121" t="s">
        <v>67</v>
      </c>
      <c r="T42" s="131" t="s">
        <v>67</v>
      </c>
      <c r="U42" s="123"/>
    </row>
    <row r="43" ht="50.1" customHeight="1" spans="1:21">
      <c r="A43" s="116">
        <v>40</v>
      </c>
      <c r="B43" s="117" t="s">
        <v>353</v>
      </c>
      <c r="C43" s="117" t="s">
        <v>401</v>
      </c>
      <c r="D43" s="118" t="s">
        <v>331</v>
      </c>
      <c r="E43" s="117">
        <v>330</v>
      </c>
      <c r="F43" s="119">
        <f t="shared" si="0"/>
        <v>34</v>
      </c>
      <c r="G43" s="119" t="s">
        <v>157</v>
      </c>
      <c r="H43" s="119">
        <f t="shared" si="1"/>
        <v>11220</v>
      </c>
      <c r="I43" s="120">
        <v>14</v>
      </c>
      <c r="J43" s="120">
        <v>0</v>
      </c>
      <c r="K43" s="120">
        <v>16</v>
      </c>
      <c r="L43" s="120">
        <v>4</v>
      </c>
      <c r="M43" s="121" t="s">
        <v>70</v>
      </c>
      <c r="N43" s="121" t="s">
        <v>70</v>
      </c>
      <c r="O43" s="122"/>
      <c r="P43" s="122"/>
      <c r="Q43" s="122"/>
      <c r="R43" s="131" t="s">
        <v>70</v>
      </c>
      <c r="S43" s="121" t="s">
        <v>70</v>
      </c>
      <c r="T43" s="131" t="s">
        <v>70</v>
      </c>
      <c r="U43" s="123"/>
    </row>
    <row r="44" ht="50.1" customHeight="1" spans="1:21">
      <c r="A44" s="116">
        <v>41</v>
      </c>
      <c r="B44" s="117" t="s">
        <v>353</v>
      </c>
      <c r="C44" s="117" t="s">
        <v>402</v>
      </c>
      <c r="D44" s="118" t="s">
        <v>331</v>
      </c>
      <c r="E44" s="117">
        <v>230</v>
      </c>
      <c r="F44" s="119">
        <f t="shared" si="0"/>
        <v>34</v>
      </c>
      <c r="G44" s="119" t="s">
        <v>157</v>
      </c>
      <c r="H44" s="119">
        <f t="shared" si="1"/>
        <v>7820</v>
      </c>
      <c r="I44" s="120">
        <v>14</v>
      </c>
      <c r="J44" s="120">
        <v>0</v>
      </c>
      <c r="K44" s="120">
        <v>16</v>
      </c>
      <c r="L44" s="120">
        <v>4</v>
      </c>
      <c r="M44" s="121" t="s">
        <v>70</v>
      </c>
      <c r="N44" s="121" t="s">
        <v>70</v>
      </c>
      <c r="O44" s="122"/>
      <c r="P44" s="122"/>
      <c r="Q44" s="122"/>
      <c r="R44" s="131" t="s">
        <v>70</v>
      </c>
      <c r="S44" s="121" t="s">
        <v>70</v>
      </c>
      <c r="T44" s="131" t="s">
        <v>70</v>
      </c>
      <c r="U44" s="123"/>
    </row>
    <row r="45" ht="50.1" customHeight="1" spans="1:21">
      <c r="A45" s="116">
        <v>42</v>
      </c>
      <c r="B45" s="138" t="s">
        <v>403</v>
      </c>
      <c r="C45" s="138" t="s">
        <v>404</v>
      </c>
      <c r="D45" s="139" t="s">
        <v>331</v>
      </c>
      <c r="E45" s="138">
        <f>730+2910</f>
        <v>3640</v>
      </c>
      <c r="F45" s="126">
        <f t="shared" si="0"/>
        <v>41</v>
      </c>
      <c r="G45" s="126" t="s">
        <v>157</v>
      </c>
      <c r="H45" s="126">
        <f t="shared" si="1"/>
        <v>149240</v>
      </c>
      <c r="I45" s="127">
        <v>15</v>
      </c>
      <c r="J45" s="127">
        <v>8</v>
      </c>
      <c r="K45" s="127">
        <v>6</v>
      </c>
      <c r="L45" s="127">
        <v>12</v>
      </c>
      <c r="M45" s="128" t="s">
        <v>70</v>
      </c>
      <c r="N45" s="128" t="s">
        <v>70</v>
      </c>
      <c r="O45" s="122"/>
      <c r="P45" s="129"/>
      <c r="Q45" s="129"/>
      <c r="R45" s="140" t="s">
        <v>70</v>
      </c>
      <c r="S45" s="128" t="s">
        <v>70</v>
      </c>
      <c r="T45" s="140" t="s">
        <v>70</v>
      </c>
      <c r="U45" s="130"/>
    </row>
    <row r="46" ht="50.1" customHeight="1" spans="1:21">
      <c r="A46" s="116">
        <v>43</v>
      </c>
      <c r="B46" s="117" t="s">
        <v>346</v>
      </c>
      <c r="C46" s="117" t="s">
        <v>405</v>
      </c>
      <c r="D46" s="118" t="s">
        <v>331</v>
      </c>
      <c r="E46" s="117">
        <f>1700-900</f>
        <v>800</v>
      </c>
      <c r="F46" s="119">
        <f t="shared" si="0"/>
        <v>47</v>
      </c>
      <c r="G46" s="119"/>
      <c r="H46" s="119">
        <f t="shared" si="1"/>
        <v>37600</v>
      </c>
      <c r="I46" s="120">
        <v>22</v>
      </c>
      <c r="J46" s="120">
        <v>8</v>
      </c>
      <c r="K46" s="120">
        <v>10</v>
      </c>
      <c r="L46" s="120">
        <v>7</v>
      </c>
      <c r="M46" s="121" t="s">
        <v>70</v>
      </c>
      <c r="N46" s="121" t="s">
        <v>70</v>
      </c>
      <c r="O46" s="122"/>
      <c r="P46" s="122"/>
      <c r="Q46" s="122"/>
      <c r="R46" s="131" t="s">
        <v>70</v>
      </c>
      <c r="S46" s="121" t="s">
        <v>70</v>
      </c>
      <c r="T46" s="131" t="s">
        <v>70</v>
      </c>
      <c r="U46" s="123"/>
    </row>
    <row r="47" ht="50.1" customHeight="1" spans="1:21">
      <c r="A47" s="116">
        <v>44</v>
      </c>
      <c r="B47" s="117" t="s">
        <v>341</v>
      </c>
      <c r="C47" s="117" t="s">
        <v>406</v>
      </c>
      <c r="D47" s="118" t="s">
        <v>331</v>
      </c>
      <c r="E47" s="117">
        <v>1600</v>
      </c>
      <c r="F47" s="119">
        <f t="shared" si="0"/>
        <v>43.5</v>
      </c>
      <c r="G47" s="119" t="s">
        <v>157</v>
      </c>
      <c r="H47" s="119">
        <f t="shared" si="1"/>
        <v>69600</v>
      </c>
      <c r="I47" s="120">
        <v>18.5</v>
      </c>
      <c r="J47" s="120">
        <v>8</v>
      </c>
      <c r="K47" s="120">
        <v>10</v>
      </c>
      <c r="L47" s="120">
        <v>7</v>
      </c>
      <c r="M47" s="121" t="s">
        <v>70</v>
      </c>
      <c r="N47" s="121" t="s">
        <v>70</v>
      </c>
      <c r="O47" s="122"/>
      <c r="P47" s="122"/>
      <c r="Q47" s="122"/>
      <c r="R47" s="131" t="s">
        <v>70</v>
      </c>
      <c r="S47" s="121" t="s">
        <v>70</v>
      </c>
      <c r="T47" s="131" t="s">
        <v>70</v>
      </c>
      <c r="U47" s="123"/>
    </row>
    <row r="48" ht="50.1" customHeight="1" spans="1:21">
      <c r="A48" s="116">
        <v>45</v>
      </c>
      <c r="B48" s="117" t="s">
        <v>407</v>
      </c>
      <c r="C48" s="117" t="s">
        <v>408</v>
      </c>
      <c r="D48" s="118" t="s">
        <v>331</v>
      </c>
      <c r="E48" s="117">
        <v>210</v>
      </c>
      <c r="F48" s="119">
        <f t="shared" si="0"/>
        <v>23.5</v>
      </c>
      <c r="G48" s="119" t="s">
        <v>157</v>
      </c>
      <c r="H48" s="119">
        <f t="shared" si="1"/>
        <v>4935</v>
      </c>
      <c r="I48" s="120">
        <v>15.5</v>
      </c>
      <c r="J48" s="120">
        <v>0</v>
      </c>
      <c r="K48" s="120">
        <v>8</v>
      </c>
      <c r="L48" s="120">
        <v>0</v>
      </c>
      <c r="M48" s="121" t="s">
        <v>67</v>
      </c>
      <c r="N48" s="121" t="s">
        <v>67</v>
      </c>
      <c r="O48" s="122"/>
      <c r="P48" s="122"/>
      <c r="Q48" s="122"/>
      <c r="R48" s="131" t="s">
        <v>70</v>
      </c>
      <c r="S48" s="121" t="s">
        <v>67</v>
      </c>
      <c r="T48" s="131" t="s">
        <v>70</v>
      </c>
      <c r="U48" s="123"/>
    </row>
    <row r="49" ht="50.1" customHeight="1" spans="1:21">
      <c r="A49" s="116">
        <v>46</v>
      </c>
      <c r="B49" s="117" t="s">
        <v>407</v>
      </c>
      <c r="C49" s="117" t="s">
        <v>351</v>
      </c>
      <c r="D49" s="118" t="s">
        <v>331</v>
      </c>
      <c r="E49" s="117">
        <v>590</v>
      </c>
      <c r="F49" s="119">
        <f t="shared" si="0"/>
        <v>23.5</v>
      </c>
      <c r="G49" s="119" t="s">
        <v>157</v>
      </c>
      <c r="H49" s="119">
        <f t="shared" si="1"/>
        <v>13865</v>
      </c>
      <c r="I49" s="120">
        <v>15.5</v>
      </c>
      <c r="J49" s="120">
        <v>0</v>
      </c>
      <c r="K49" s="120">
        <v>8</v>
      </c>
      <c r="L49" s="120">
        <v>0</v>
      </c>
      <c r="M49" s="121" t="s">
        <v>67</v>
      </c>
      <c r="N49" s="121" t="s">
        <v>67</v>
      </c>
      <c r="O49" s="122"/>
      <c r="P49" s="122"/>
      <c r="Q49" s="122"/>
      <c r="R49" s="131" t="s">
        <v>70</v>
      </c>
      <c r="S49" s="121" t="s">
        <v>67</v>
      </c>
      <c r="T49" s="131" t="s">
        <v>70</v>
      </c>
      <c r="U49" s="123"/>
    </row>
    <row r="50" ht="50.1" customHeight="1" spans="1:21">
      <c r="A50" s="116">
        <v>47</v>
      </c>
      <c r="B50" s="117" t="s">
        <v>229</v>
      </c>
      <c r="C50" s="117" t="s">
        <v>409</v>
      </c>
      <c r="D50" s="118" t="s">
        <v>331</v>
      </c>
      <c r="E50" s="117">
        <v>845</v>
      </c>
      <c r="F50" s="119">
        <f t="shared" si="0"/>
        <v>43</v>
      </c>
      <c r="G50" s="119" t="s">
        <v>157</v>
      </c>
      <c r="H50" s="119">
        <f t="shared" si="1"/>
        <v>36335</v>
      </c>
      <c r="I50" s="120">
        <v>23</v>
      </c>
      <c r="J50" s="120">
        <v>4</v>
      </c>
      <c r="K50" s="120">
        <v>8</v>
      </c>
      <c r="L50" s="120">
        <v>8</v>
      </c>
      <c r="M50" s="121" t="s">
        <v>70</v>
      </c>
      <c r="N50" s="121" t="s">
        <v>70</v>
      </c>
      <c r="O50" s="122">
        <v>1</v>
      </c>
      <c r="P50" s="122"/>
      <c r="Q50" s="122"/>
      <c r="R50" s="131" t="s">
        <v>70</v>
      </c>
      <c r="S50" s="121" t="s">
        <v>70</v>
      </c>
      <c r="T50" s="131" t="s">
        <v>70</v>
      </c>
      <c r="U50" s="123"/>
    </row>
    <row r="51" ht="50.1" customHeight="1" spans="1:21">
      <c r="A51" s="116">
        <v>48</v>
      </c>
      <c r="B51" s="132" t="s">
        <v>286</v>
      </c>
      <c r="C51" s="132" t="s">
        <v>409</v>
      </c>
      <c r="D51" s="133" t="s">
        <v>331</v>
      </c>
      <c r="E51" s="132">
        <v>699</v>
      </c>
      <c r="F51" s="119">
        <f t="shared" si="0"/>
        <v>37</v>
      </c>
      <c r="G51" s="119" t="s">
        <v>157</v>
      </c>
      <c r="H51" s="119">
        <f t="shared" si="1"/>
        <v>25863</v>
      </c>
      <c r="I51" s="120">
        <v>15</v>
      </c>
      <c r="J51" s="120">
        <v>8</v>
      </c>
      <c r="K51" s="120">
        <v>6</v>
      </c>
      <c r="L51" s="120">
        <v>8</v>
      </c>
      <c r="M51" s="131" t="s">
        <v>70</v>
      </c>
      <c r="N51" s="131" t="s">
        <v>70</v>
      </c>
      <c r="O51" s="122">
        <v>1</v>
      </c>
      <c r="P51" s="122"/>
      <c r="Q51" s="122"/>
      <c r="R51" s="131" t="s">
        <v>70</v>
      </c>
      <c r="S51" s="131" t="s">
        <v>70</v>
      </c>
      <c r="T51" s="131" t="s">
        <v>70</v>
      </c>
      <c r="U51" s="123"/>
    </row>
    <row r="52" ht="50.1" customHeight="1" spans="1:21">
      <c r="A52" s="116">
        <v>49</v>
      </c>
      <c r="B52" s="132" t="s">
        <v>372</v>
      </c>
      <c r="C52" s="132" t="s">
        <v>409</v>
      </c>
      <c r="D52" s="133" t="s">
        <v>331</v>
      </c>
      <c r="E52" s="132">
        <v>757</v>
      </c>
      <c r="F52" s="119">
        <f t="shared" si="0"/>
        <v>38</v>
      </c>
      <c r="G52" s="119"/>
      <c r="H52" s="119">
        <f t="shared" si="1"/>
        <v>28766</v>
      </c>
      <c r="I52" s="117">
        <v>15</v>
      </c>
      <c r="J52" s="117">
        <v>8</v>
      </c>
      <c r="K52" s="117">
        <v>8</v>
      </c>
      <c r="L52" s="117">
        <v>7</v>
      </c>
      <c r="M52" s="121" t="s">
        <v>70</v>
      </c>
      <c r="N52" s="121" t="s">
        <v>70</v>
      </c>
      <c r="O52" s="122">
        <v>1</v>
      </c>
      <c r="P52" s="122"/>
      <c r="Q52" s="122"/>
      <c r="R52" s="131" t="s">
        <v>70</v>
      </c>
      <c r="S52" s="121" t="s">
        <v>70</v>
      </c>
      <c r="T52" s="131" t="s">
        <v>70</v>
      </c>
      <c r="U52" s="123"/>
    </row>
    <row r="53" ht="50.1" customHeight="1" spans="1:21">
      <c r="A53" s="116">
        <v>50</v>
      </c>
      <c r="B53" s="135" t="s">
        <v>410</v>
      </c>
      <c r="C53" s="117" t="s">
        <v>369</v>
      </c>
      <c r="D53" s="118" t="s">
        <v>331</v>
      </c>
      <c r="E53" s="117">
        <v>2400</v>
      </c>
      <c r="F53" s="119">
        <f t="shared" si="0"/>
        <v>29</v>
      </c>
      <c r="G53" s="119" t="s">
        <v>157</v>
      </c>
      <c r="H53" s="119">
        <f t="shared" si="1"/>
        <v>69600</v>
      </c>
      <c r="I53" s="137">
        <v>15</v>
      </c>
      <c r="J53" s="120">
        <v>0</v>
      </c>
      <c r="K53" s="120">
        <v>14</v>
      </c>
      <c r="L53" s="120">
        <v>0</v>
      </c>
      <c r="M53" s="121" t="s">
        <v>67</v>
      </c>
      <c r="N53" s="121" t="s">
        <v>67</v>
      </c>
      <c r="O53" s="122"/>
      <c r="P53" s="122">
        <v>2</v>
      </c>
      <c r="Q53" s="122"/>
      <c r="R53" s="131" t="s">
        <v>70</v>
      </c>
      <c r="S53" s="121" t="s">
        <v>67</v>
      </c>
      <c r="T53" s="131" t="s">
        <v>70</v>
      </c>
      <c r="U53" s="123"/>
    </row>
    <row r="54" ht="50.1" customHeight="1" spans="1:21">
      <c r="A54" s="116">
        <v>51</v>
      </c>
      <c r="B54" s="117" t="s">
        <v>353</v>
      </c>
      <c r="C54" s="117" t="s">
        <v>411</v>
      </c>
      <c r="D54" s="118" t="s">
        <v>331</v>
      </c>
      <c r="E54" s="117">
        <v>1720</v>
      </c>
      <c r="F54" s="119">
        <f t="shared" si="0"/>
        <v>33</v>
      </c>
      <c r="G54" s="119" t="s">
        <v>157</v>
      </c>
      <c r="H54" s="119">
        <f t="shared" si="1"/>
        <v>56760</v>
      </c>
      <c r="I54" s="120">
        <v>15</v>
      </c>
      <c r="J54" s="120">
        <v>0</v>
      </c>
      <c r="K54" s="120">
        <v>16</v>
      </c>
      <c r="L54" s="120">
        <v>2</v>
      </c>
      <c r="M54" s="121" t="s">
        <v>67</v>
      </c>
      <c r="N54" s="121" t="s">
        <v>67</v>
      </c>
      <c r="O54" s="122"/>
      <c r="P54" s="122"/>
      <c r="Q54" s="122"/>
      <c r="R54" s="131" t="s">
        <v>70</v>
      </c>
      <c r="S54" s="121" t="s">
        <v>67</v>
      </c>
      <c r="T54" s="131" t="s">
        <v>70</v>
      </c>
      <c r="U54" s="123"/>
    </row>
    <row r="55" ht="50.1" customHeight="1" spans="1:21">
      <c r="A55" s="116">
        <v>52</v>
      </c>
      <c r="B55" s="117" t="s">
        <v>412</v>
      </c>
      <c r="C55" s="117" t="s">
        <v>413</v>
      </c>
      <c r="D55" s="118" t="s">
        <v>331</v>
      </c>
      <c r="E55" s="117">
        <v>574</v>
      </c>
      <c r="F55" s="119">
        <f t="shared" si="0"/>
        <v>17</v>
      </c>
      <c r="G55" s="119" t="s">
        <v>157</v>
      </c>
      <c r="H55" s="119">
        <f t="shared" si="1"/>
        <v>9758</v>
      </c>
      <c r="I55" s="120">
        <v>12</v>
      </c>
      <c r="J55" s="120">
        <v>0</v>
      </c>
      <c r="K55" s="120">
        <v>5</v>
      </c>
      <c r="L55" s="120">
        <v>0</v>
      </c>
      <c r="M55" s="121" t="s">
        <v>67</v>
      </c>
      <c r="N55" s="121" t="s">
        <v>67</v>
      </c>
      <c r="O55" s="122"/>
      <c r="P55" s="122"/>
      <c r="Q55" s="122"/>
      <c r="R55" s="131" t="s">
        <v>70</v>
      </c>
      <c r="S55" s="121" t="s">
        <v>67</v>
      </c>
      <c r="T55" s="131" t="s">
        <v>67</v>
      </c>
      <c r="U55" s="123"/>
    </row>
    <row r="56" ht="50.1" customHeight="1" spans="1:21">
      <c r="A56" s="116">
        <v>53</v>
      </c>
      <c r="B56" s="117" t="s">
        <v>383</v>
      </c>
      <c r="C56" s="117" t="s">
        <v>409</v>
      </c>
      <c r="D56" s="118" t="s">
        <v>331</v>
      </c>
      <c r="E56" s="117">
        <v>818</v>
      </c>
      <c r="F56" s="119">
        <f t="shared" si="0"/>
        <v>32</v>
      </c>
      <c r="G56" s="119" t="s">
        <v>157</v>
      </c>
      <c r="H56" s="119">
        <f t="shared" si="1"/>
        <v>26176</v>
      </c>
      <c r="I56" s="120">
        <v>15</v>
      </c>
      <c r="J56" s="120">
        <v>6</v>
      </c>
      <c r="K56" s="120">
        <v>7</v>
      </c>
      <c r="L56" s="120">
        <v>4</v>
      </c>
      <c r="M56" s="121" t="s">
        <v>70</v>
      </c>
      <c r="N56" s="121" t="s">
        <v>70</v>
      </c>
      <c r="O56" s="122"/>
      <c r="P56" s="122"/>
      <c r="Q56" s="122"/>
      <c r="R56" s="131" t="s">
        <v>70</v>
      </c>
      <c r="S56" s="121" t="s">
        <v>70</v>
      </c>
      <c r="T56" s="131" t="s">
        <v>70</v>
      </c>
      <c r="U56" s="123"/>
    </row>
    <row r="57" ht="50.1" customHeight="1" spans="1:21">
      <c r="A57" s="116">
        <v>54</v>
      </c>
      <c r="B57" s="117" t="s">
        <v>385</v>
      </c>
      <c r="C57" s="117" t="s">
        <v>413</v>
      </c>
      <c r="D57" s="118" t="s">
        <v>331</v>
      </c>
      <c r="E57" s="117">
        <v>520</v>
      </c>
      <c r="F57" s="119">
        <f t="shared" si="0"/>
        <v>21</v>
      </c>
      <c r="G57" s="119" t="s">
        <v>157</v>
      </c>
      <c r="H57" s="119">
        <f t="shared" si="1"/>
        <v>10920</v>
      </c>
      <c r="I57" s="120">
        <v>12</v>
      </c>
      <c r="J57" s="120">
        <v>0</v>
      </c>
      <c r="K57" s="120">
        <v>6</v>
      </c>
      <c r="L57" s="120">
        <v>3</v>
      </c>
      <c r="M57" s="121" t="s">
        <v>67</v>
      </c>
      <c r="N57" s="121" t="s">
        <v>67</v>
      </c>
      <c r="O57" s="122"/>
      <c r="P57" s="122"/>
      <c r="Q57" s="122"/>
      <c r="R57" s="131" t="s">
        <v>70</v>
      </c>
      <c r="S57" s="121" t="s">
        <v>67</v>
      </c>
      <c r="T57" s="131" t="s">
        <v>70</v>
      </c>
      <c r="U57" s="123"/>
    </row>
    <row r="58" ht="50.1" customHeight="1" spans="1:21">
      <c r="A58" s="116">
        <v>55</v>
      </c>
      <c r="B58" s="117" t="s">
        <v>414</v>
      </c>
      <c r="C58" s="117" t="s">
        <v>415</v>
      </c>
      <c r="D58" s="118" t="s">
        <v>331</v>
      </c>
      <c r="E58" s="137">
        <v>178</v>
      </c>
      <c r="F58" s="119">
        <f t="shared" si="0"/>
        <v>16</v>
      </c>
      <c r="G58" s="119" t="s">
        <v>157</v>
      </c>
      <c r="H58" s="119">
        <f t="shared" si="1"/>
        <v>2848</v>
      </c>
      <c r="I58" s="120">
        <v>12</v>
      </c>
      <c r="J58" s="120">
        <v>0</v>
      </c>
      <c r="K58" s="120">
        <v>4</v>
      </c>
      <c r="L58" s="120">
        <v>0</v>
      </c>
      <c r="M58" s="121" t="s">
        <v>67</v>
      </c>
      <c r="N58" s="121" t="s">
        <v>67</v>
      </c>
      <c r="O58" s="122"/>
      <c r="P58" s="122"/>
      <c r="Q58" s="122"/>
      <c r="R58" s="131" t="s">
        <v>70</v>
      </c>
      <c r="S58" s="121" t="s">
        <v>67</v>
      </c>
      <c r="T58" s="131" t="s">
        <v>67</v>
      </c>
      <c r="U58" s="123"/>
    </row>
    <row r="59" ht="50.1" customHeight="1" spans="1:21">
      <c r="A59" s="116">
        <v>56</v>
      </c>
      <c r="B59" s="117" t="s">
        <v>416</v>
      </c>
      <c r="C59" s="117" t="s">
        <v>417</v>
      </c>
      <c r="D59" s="118" t="s">
        <v>331</v>
      </c>
      <c r="E59" s="137">
        <v>679</v>
      </c>
      <c r="F59" s="119">
        <f t="shared" si="0"/>
        <v>16</v>
      </c>
      <c r="G59" s="119"/>
      <c r="H59" s="119">
        <f t="shared" si="1"/>
        <v>10864</v>
      </c>
      <c r="I59" s="120">
        <v>12</v>
      </c>
      <c r="J59" s="120">
        <v>0</v>
      </c>
      <c r="K59" s="120">
        <v>4</v>
      </c>
      <c r="L59" s="120">
        <v>0</v>
      </c>
      <c r="M59" s="121" t="s">
        <v>67</v>
      </c>
      <c r="N59" s="121" t="s">
        <v>67</v>
      </c>
      <c r="O59" s="122"/>
      <c r="P59" s="122"/>
      <c r="Q59" s="122"/>
      <c r="R59" s="131" t="s">
        <v>70</v>
      </c>
      <c r="S59" s="121" t="s">
        <v>67</v>
      </c>
      <c r="T59" s="131" t="s">
        <v>67</v>
      </c>
      <c r="U59" s="123"/>
    </row>
    <row r="60" ht="50.1" customHeight="1" spans="1:21">
      <c r="A60" s="116">
        <v>57</v>
      </c>
      <c r="B60" s="117" t="s">
        <v>418</v>
      </c>
      <c r="C60" s="117" t="s">
        <v>419</v>
      </c>
      <c r="D60" s="118" t="s">
        <v>331</v>
      </c>
      <c r="E60" s="137">
        <v>214</v>
      </c>
      <c r="F60" s="119">
        <f t="shared" si="0"/>
        <v>16</v>
      </c>
      <c r="G60" s="119" t="s">
        <v>157</v>
      </c>
      <c r="H60" s="119">
        <f t="shared" si="1"/>
        <v>3424</v>
      </c>
      <c r="I60" s="120">
        <v>12</v>
      </c>
      <c r="J60" s="120">
        <v>0</v>
      </c>
      <c r="K60" s="120">
        <v>4</v>
      </c>
      <c r="L60" s="120">
        <v>0</v>
      </c>
      <c r="M60" s="121" t="s">
        <v>67</v>
      </c>
      <c r="N60" s="121" t="s">
        <v>67</v>
      </c>
      <c r="O60" s="122"/>
      <c r="P60" s="122"/>
      <c r="Q60" s="122"/>
      <c r="R60" s="131" t="s">
        <v>70</v>
      </c>
      <c r="S60" s="121" t="s">
        <v>67</v>
      </c>
      <c r="T60" s="131" t="s">
        <v>67</v>
      </c>
      <c r="U60" s="123"/>
    </row>
    <row r="61" ht="50.1" customHeight="1" spans="1:21">
      <c r="A61" s="116">
        <v>58</v>
      </c>
      <c r="B61" s="117" t="s">
        <v>420</v>
      </c>
      <c r="C61" s="117" t="s">
        <v>419</v>
      </c>
      <c r="D61" s="118" t="s">
        <v>331</v>
      </c>
      <c r="E61" s="137">
        <v>197</v>
      </c>
      <c r="F61" s="119">
        <f t="shared" si="0"/>
        <v>16</v>
      </c>
      <c r="G61" s="119" t="s">
        <v>157</v>
      </c>
      <c r="H61" s="119">
        <f t="shared" si="1"/>
        <v>3152</v>
      </c>
      <c r="I61" s="120">
        <v>12</v>
      </c>
      <c r="J61" s="120">
        <v>0</v>
      </c>
      <c r="K61" s="120">
        <v>4</v>
      </c>
      <c r="L61" s="120">
        <v>0</v>
      </c>
      <c r="M61" s="121" t="s">
        <v>67</v>
      </c>
      <c r="N61" s="121" t="s">
        <v>67</v>
      </c>
      <c r="O61" s="122"/>
      <c r="P61" s="122"/>
      <c r="Q61" s="122"/>
      <c r="R61" s="131" t="s">
        <v>70</v>
      </c>
      <c r="S61" s="121" t="s">
        <v>67</v>
      </c>
      <c r="T61" s="131" t="s">
        <v>67</v>
      </c>
      <c r="U61" s="123"/>
    </row>
    <row r="62" ht="50.1" customHeight="1" spans="1:21">
      <c r="A62" s="116">
        <v>59</v>
      </c>
      <c r="B62" s="117" t="s">
        <v>421</v>
      </c>
      <c r="C62" s="117" t="s">
        <v>422</v>
      </c>
      <c r="D62" s="118" t="s">
        <v>331</v>
      </c>
      <c r="E62" s="117">
        <v>1412</v>
      </c>
      <c r="F62" s="119">
        <f t="shared" si="0"/>
        <v>20</v>
      </c>
      <c r="G62" s="119" t="s">
        <v>157</v>
      </c>
      <c r="H62" s="119">
        <f t="shared" si="1"/>
        <v>28240</v>
      </c>
      <c r="I62" s="120">
        <v>14</v>
      </c>
      <c r="J62" s="120">
        <v>0</v>
      </c>
      <c r="K62" s="120">
        <v>6</v>
      </c>
      <c r="L62" s="120">
        <v>0</v>
      </c>
      <c r="M62" s="121" t="s">
        <v>67</v>
      </c>
      <c r="N62" s="121" t="s">
        <v>67</v>
      </c>
      <c r="O62" s="122"/>
      <c r="P62" s="122"/>
      <c r="Q62" s="122"/>
      <c r="R62" s="131" t="s">
        <v>70</v>
      </c>
      <c r="S62" s="121" t="s">
        <v>67</v>
      </c>
      <c r="T62" s="131" t="s">
        <v>67</v>
      </c>
      <c r="U62" s="123"/>
    </row>
    <row r="63" ht="50.1" customHeight="1" spans="1:21">
      <c r="A63" s="116">
        <v>60</v>
      </c>
      <c r="B63" s="117" t="s">
        <v>423</v>
      </c>
      <c r="C63" s="117" t="s">
        <v>424</v>
      </c>
      <c r="D63" s="118" t="s">
        <v>331</v>
      </c>
      <c r="E63" s="117">
        <v>1040</v>
      </c>
      <c r="F63" s="119">
        <f t="shared" si="0"/>
        <v>51</v>
      </c>
      <c r="G63" s="119" t="s">
        <v>157</v>
      </c>
      <c r="H63" s="119">
        <f t="shared" si="1"/>
        <v>53040</v>
      </c>
      <c r="I63" s="120">
        <v>25</v>
      </c>
      <c r="J63" s="120">
        <v>8</v>
      </c>
      <c r="K63" s="120">
        <v>10</v>
      </c>
      <c r="L63" s="120">
        <v>8</v>
      </c>
      <c r="M63" s="121" t="s">
        <v>70</v>
      </c>
      <c r="N63" s="121" t="s">
        <v>70</v>
      </c>
      <c r="O63" s="122"/>
      <c r="P63" s="122"/>
      <c r="Q63" s="122"/>
      <c r="R63" s="131" t="s">
        <v>70</v>
      </c>
      <c r="S63" s="121" t="s">
        <v>70</v>
      </c>
      <c r="T63" s="131" t="s">
        <v>70</v>
      </c>
      <c r="U63" s="141"/>
    </row>
    <row r="64" ht="50.1" customHeight="1" spans="1:21">
      <c r="A64" s="116">
        <v>61</v>
      </c>
      <c r="B64" s="117" t="s">
        <v>423</v>
      </c>
      <c r="C64" s="117" t="s">
        <v>422</v>
      </c>
      <c r="D64" s="118" t="s">
        <v>331</v>
      </c>
      <c r="E64" s="117">
        <v>1760</v>
      </c>
      <c r="F64" s="119">
        <f t="shared" si="0"/>
        <v>51</v>
      </c>
      <c r="G64" s="119" t="s">
        <v>157</v>
      </c>
      <c r="H64" s="119">
        <f t="shared" si="1"/>
        <v>89760</v>
      </c>
      <c r="I64" s="120">
        <v>25</v>
      </c>
      <c r="J64" s="120">
        <v>8</v>
      </c>
      <c r="K64" s="120">
        <v>10</v>
      </c>
      <c r="L64" s="120">
        <v>8</v>
      </c>
      <c r="M64" s="121" t="s">
        <v>70</v>
      </c>
      <c r="N64" s="121" t="s">
        <v>70</v>
      </c>
      <c r="O64" s="122"/>
      <c r="P64" s="122"/>
      <c r="Q64" s="122"/>
      <c r="R64" s="131" t="s">
        <v>70</v>
      </c>
      <c r="S64" s="121" t="s">
        <v>70</v>
      </c>
      <c r="T64" s="131" t="s">
        <v>70</v>
      </c>
      <c r="U64" s="142"/>
    </row>
    <row r="65" ht="50.1" customHeight="1" spans="1:21">
      <c r="A65" s="116">
        <v>62</v>
      </c>
      <c r="B65" s="117" t="s">
        <v>423</v>
      </c>
      <c r="C65" s="117" t="s">
        <v>425</v>
      </c>
      <c r="D65" s="118" t="s">
        <v>331</v>
      </c>
      <c r="E65" s="117">
        <v>1375</v>
      </c>
      <c r="F65" s="119">
        <f t="shared" si="0"/>
        <v>51</v>
      </c>
      <c r="G65" s="119" t="s">
        <v>157</v>
      </c>
      <c r="H65" s="119">
        <f t="shared" si="1"/>
        <v>70125</v>
      </c>
      <c r="I65" s="120">
        <v>25</v>
      </c>
      <c r="J65" s="120">
        <v>8</v>
      </c>
      <c r="K65" s="120">
        <v>10</v>
      </c>
      <c r="L65" s="120">
        <v>8</v>
      </c>
      <c r="M65" s="131" t="s">
        <v>70</v>
      </c>
      <c r="N65" s="131" t="s">
        <v>70</v>
      </c>
      <c r="O65" s="122"/>
      <c r="P65" s="122"/>
      <c r="Q65" s="122"/>
      <c r="R65" s="131" t="s">
        <v>70</v>
      </c>
      <c r="S65" s="131" t="s">
        <v>70</v>
      </c>
      <c r="T65" s="131" t="s">
        <v>70</v>
      </c>
      <c r="U65" s="143"/>
    </row>
    <row r="66" ht="50.1" customHeight="1" spans="1:21">
      <c r="A66" s="116">
        <v>63</v>
      </c>
      <c r="B66" s="117" t="s">
        <v>426</v>
      </c>
      <c r="C66" s="117" t="s">
        <v>427</v>
      </c>
      <c r="D66" s="144" t="s">
        <v>331</v>
      </c>
      <c r="E66" s="119">
        <v>0</v>
      </c>
      <c r="F66" s="119">
        <v>0</v>
      </c>
      <c r="G66" s="145">
        <f>5682</f>
        <v>5682</v>
      </c>
      <c r="H66" s="145">
        <f>G66</f>
        <v>5682</v>
      </c>
      <c r="I66" s="119"/>
      <c r="J66" s="119"/>
      <c r="K66" s="119"/>
      <c r="L66" s="119"/>
      <c r="M66" s="146"/>
      <c r="N66" s="146"/>
      <c r="O66" s="122"/>
      <c r="P66" s="122"/>
      <c r="Q66" s="122"/>
      <c r="R66" s="119" t="s">
        <v>67</v>
      </c>
      <c r="S66" s="119" t="s">
        <v>67</v>
      </c>
      <c r="T66" s="119" t="s">
        <v>67</v>
      </c>
      <c r="U66" s="122"/>
    </row>
    <row r="67" ht="50.1" customHeight="1" spans="1:21">
      <c r="A67" s="116">
        <v>64</v>
      </c>
      <c r="B67" s="117" t="s">
        <v>428</v>
      </c>
      <c r="C67" s="147" t="s">
        <v>429</v>
      </c>
      <c r="D67" s="118" t="s">
        <v>331</v>
      </c>
      <c r="E67" s="117">
        <v>0</v>
      </c>
      <c r="F67" s="119">
        <v>0</v>
      </c>
      <c r="G67" s="148">
        <f>7598+6840</f>
        <v>14438</v>
      </c>
      <c r="H67" s="148">
        <f>G67</f>
        <v>14438</v>
      </c>
      <c r="I67" s="120"/>
      <c r="J67" s="120"/>
      <c r="K67" s="120"/>
      <c r="L67" s="120"/>
      <c r="M67" s="121"/>
      <c r="N67" s="121"/>
      <c r="O67" s="122"/>
      <c r="P67" s="122"/>
      <c r="Q67" s="122"/>
      <c r="R67" s="119" t="s">
        <v>67</v>
      </c>
      <c r="S67" s="119" t="s">
        <v>67</v>
      </c>
      <c r="T67" s="119" t="s">
        <v>67</v>
      </c>
      <c r="U67" s="123"/>
    </row>
    <row r="68" ht="50.1" customHeight="1" spans="1:21">
      <c r="A68" s="116">
        <v>65</v>
      </c>
      <c r="B68" s="117" t="s">
        <v>430</v>
      </c>
      <c r="C68" s="117" t="s">
        <v>283</v>
      </c>
      <c r="D68" s="144" t="s">
        <v>331</v>
      </c>
      <c r="E68" s="119">
        <v>0</v>
      </c>
      <c r="F68" s="119">
        <v>0</v>
      </c>
      <c r="G68" s="145">
        <v>9501</v>
      </c>
      <c r="H68" s="148">
        <f t="shared" ref="H68:H81" si="2">G68</f>
        <v>9501</v>
      </c>
      <c r="I68" s="119"/>
      <c r="J68" s="119"/>
      <c r="K68" s="119"/>
      <c r="L68" s="119"/>
      <c r="M68" s="146"/>
      <c r="N68" s="146"/>
      <c r="O68" s="122"/>
      <c r="P68" s="122"/>
      <c r="Q68" s="122"/>
      <c r="R68" s="119" t="s">
        <v>67</v>
      </c>
      <c r="S68" s="119" t="s">
        <v>67</v>
      </c>
      <c r="T68" s="119" t="s">
        <v>67</v>
      </c>
      <c r="U68" s="123"/>
    </row>
    <row r="69" ht="50.1" customHeight="1" spans="1:21">
      <c r="A69" s="116">
        <v>66</v>
      </c>
      <c r="B69" s="117" t="s">
        <v>431</v>
      </c>
      <c r="C69" s="132" t="s">
        <v>283</v>
      </c>
      <c r="D69" s="136" t="s">
        <v>331</v>
      </c>
      <c r="E69" s="119">
        <v>0</v>
      </c>
      <c r="F69" s="119">
        <v>0</v>
      </c>
      <c r="G69" s="149">
        <v>6521</v>
      </c>
      <c r="H69" s="149">
        <f t="shared" si="2"/>
        <v>6521</v>
      </c>
      <c r="I69" s="119"/>
      <c r="J69" s="119"/>
      <c r="K69" s="119"/>
      <c r="L69" s="119"/>
      <c r="M69" s="146"/>
      <c r="N69" s="146"/>
      <c r="O69" s="122"/>
      <c r="P69" s="122"/>
      <c r="Q69" s="122"/>
      <c r="R69" s="119" t="s">
        <v>67</v>
      </c>
      <c r="S69" s="119" t="s">
        <v>67</v>
      </c>
      <c r="T69" s="119" t="s">
        <v>67</v>
      </c>
      <c r="U69" s="122"/>
    </row>
    <row r="70" ht="50.1" customHeight="1" spans="1:21">
      <c r="A70" s="116">
        <v>67</v>
      </c>
      <c r="B70" s="150" t="s">
        <v>432</v>
      </c>
      <c r="C70" s="150" t="s">
        <v>433</v>
      </c>
      <c r="D70" s="151" t="s">
        <v>331</v>
      </c>
      <c r="E70" s="152">
        <v>0</v>
      </c>
      <c r="F70" s="152">
        <f>SUM(I70:L70)</f>
        <v>0</v>
      </c>
      <c r="G70" s="153">
        <v>1576</v>
      </c>
      <c r="H70" s="154">
        <f t="shared" si="2"/>
        <v>1576</v>
      </c>
      <c r="I70" s="152"/>
      <c r="J70" s="152"/>
      <c r="K70" s="152"/>
      <c r="L70" s="152"/>
      <c r="M70" s="155"/>
      <c r="N70" s="155"/>
      <c r="O70" s="156"/>
      <c r="P70" s="156"/>
      <c r="Q70" s="156"/>
      <c r="R70" s="152" t="s">
        <v>67</v>
      </c>
      <c r="S70" s="152" t="s">
        <v>67</v>
      </c>
      <c r="T70" s="152" t="s">
        <v>67</v>
      </c>
      <c r="U70" s="143"/>
    </row>
    <row r="71" ht="50.1" customHeight="1" spans="1:21">
      <c r="A71" s="116">
        <v>68</v>
      </c>
      <c r="B71" s="117" t="s">
        <v>434</v>
      </c>
      <c r="C71" s="117" t="s">
        <v>369</v>
      </c>
      <c r="D71" s="136" t="s">
        <v>331</v>
      </c>
      <c r="E71" s="119">
        <v>0</v>
      </c>
      <c r="F71" s="119">
        <v>0</v>
      </c>
      <c r="G71" s="149">
        <v>3515</v>
      </c>
      <c r="H71" s="149">
        <f t="shared" si="2"/>
        <v>3515</v>
      </c>
      <c r="I71" s="119"/>
      <c r="J71" s="119"/>
      <c r="K71" s="119"/>
      <c r="L71" s="119"/>
      <c r="M71" s="146"/>
      <c r="N71" s="146"/>
      <c r="O71" s="122"/>
      <c r="P71" s="122"/>
      <c r="Q71" s="122"/>
      <c r="R71" s="119" t="s">
        <v>67</v>
      </c>
      <c r="S71" s="119" t="s">
        <v>67</v>
      </c>
      <c r="T71" s="119" t="s">
        <v>67</v>
      </c>
      <c r="U71" s="123"/>
    </row>
    <row r="72" ht="50.1" customHeight="1" spans="1:21">
      <c r="A72" s="116">
        <v>69</v>
      </c>
      <c r="B72" s="117" t="s">
        <v>435</v>
      </c>
      <c r="C72" s="117" t="s">
        <v>425</v>
      </c>
      <c r="D72" s="136" t="s">
        <v>331</v>
      </c>
      <c r="E72" s="119">
        <v>0</v>
      </c>
      <c r="F72" s="119">
        <v>0</v>
      </c>
      <c r="G72" s="149">
        <v>2115</v>
      </c>
      <c r="H72" s="149">
        <f t="shared" si="2"/>
        <v>2115</v>
      </c>
      <c r="I72" s="119"/>
      <c r="J72" s="119"/>
      <c r="K72" s="119"/>
      <c r="L72" s="119"/>
      <c r="M72" s="146"/>
      <c r="N72" s="146"/>
      <c r="O72" s="122"/>
      <c r="P72" s="122"/>
      <c r="Q72" s="122"/>
      <c r="R72" s="119" t="s">
        <v>67</v>
      </c>
      <c r="S72" s="119" t="s">
        <v>67</v>
      </c>
      <c r="T72" s="119" t="s">
        <v>67</v>
      </c>
      <c r="U72" s="123"/>
    </row>
    <row r="73" ht="50.1" customHeight="1" spans="1:21">
      <c r="A73" s="116">
        <v>70</v>
      </c>
      <c r="B73" s="117" t="s">
        <v>436</v>
      </c>
      <c r="C73" s="117" t="s">
        <v>437</v>
      </c>
      <c r="D73" s="144" t="s">
        <v>331</v>
      </c>
      <c r="E73" s="119">
        <v>0</v>
      </c>
      <c r="F73" s="119">
        <v>0</v>
      </c>
      <c r="G73" s="149">
        <v>1095</v>
      </c>
      <c r="H73" s="149">
        <f t="shared" si="2"/>
        <v>1095</v>
      </c>
      <c r="I73" s="119"/>
      <c r="J73" s="119"/>
      <c r="K73" s="119"/>
      <c r="L73" s="119"/>
      <c r="M73" s="146"/>
      <c r="N73" s="146"/>
      <c r="O73" s="122"/>
      <c r="P73" s="122"/>
      <c r="Q73" s="122"/>
      <c r="R73" s="119" t="s">
        <v>67</v>
      </c>
      <c r="S73" s="119" t="s">
        <v>67</v>
      </c>
      <c r="T73" s="119" t="s">
        <v>67</v>
      </c>
      <c r="U73" s="122"/>
    </row>
    <row r="74" ht="50.1" customHeight="1" spans="1:21">
      <c r="A74" s="116">
        <v>71</v>
      </c>
      <c r="B74" s="117" t="s">
        <v>438</v>
      </c>
      <c r="C74" s="117" t="s">
        <v>439</v>
      </c>
      <c r="D74" s="157" t="s">
        <v>331</v>
      </c>
      <c r="E74" s="119">
        <v>0</v>
      </c>
      <c r="F74" s="119">
        <v>0</v>
      </c>
      <c r="G74" s="148">
        <v>4000</v>
      </c>
      <c r="H74" s="149">
        <v>7500</v>
      </c>
      <c r="I74" s="119"/>
      <c r="J74" s="119"/>
      <c r="K74" s="119"/>
      <c r="L74" s="119"/>
      <c r="M74" s="146"/>
      <c r="N74" s="146"/>
      <c r="O74" s="122"/>
      <c r="P74" s="122"/>
      <c r="Q74" s="122"/>
      <c r="R74" s="119" t="s">
        <v>67</v>
      </c>
      <c r="S74" s="119" t="s">
        <v>67</v>
      </c>
      <c r="T74" s="119" t="s">
        <v>67</v>
      </c>
      <c r="U74" s="122"/>
    </row>
    <row r="75" ht="50.1" customHeight="1" spans="1:21">
      <c r="A75" s="116">
        <v>72</v>
      </c>
      <c r="B75" s="117" t="s">
        <v>440</v>
      </c>
      <c r="C75" s="117"/>
      <c r="D75" s="118" t="s">
        <v>331</v>
      </c>
      <c r="E75" s="119">
        <v>0</v>
      </c>
      <c r="F75" s="119">
        <v>0</v>
      </c>
      <c r="G75" s="148">
        <v>450</v>
      </c>
      <c r="H75" s="148">
        <f t="shared" ref="H75" si="3">G75</f>
        <v>450</v>
      </c>
      <c r="I75" s="120"/>
      <c r="J75" s="120"/>
      <c r="K75" s="120"/>
      <c r="L75" s="120"/>
      <c r="M75" s="121"/>
      <c r="N75" s="121"/>
      <c r="O75" s="122"/>
      <c r="P75" s="122"/>
      <c r="Q75" s="122"/>
      <c r="R75" s="119" t="s">
        <v>67</v>
      </c>
      <c r="S75" s="119" t="s">
        <v>67</v>
      </c>
      <c r="T75" s="119" t="s">
        <v>67</v>
      </c>
      <c r="U75" s="123"/>
    </row>
    <row r="76" ht="50.1" customHeight="1" spans="1:21">
      <c r="A76" s="116">
        <v>73</v>
      </c>
      <c r="B76" s="117" t="s">
        <v>441</v>
      </c>
      <c r="C76" s="117"/>
      <c r="D76" s="157" t="s">
        <v>331</v>
      </c>
      <c r="E76" s="119">
        <v>0</v>
      </c>
      <c r="F76" s="119">
        <v>0</v>
      </c>
      <c r="G76" s="148">
        <f>250+290</f>
        <v>540</v>
      </c>
      <c r="H76" s="149">
        <f t="shared" si="2"/>
        <v>540</v>
      </c>
      <c r="I76" s="119"/>
      <c r="J76" s="119"/>
      <c r="K76" s="119"/>
      <c r="L76" s="119"/>
      <c r="M76" s="146"/>
      <c r="N76" s="146"/>
      <c r="O76" s="122"/>
      <c r="P76" s="122"/>
      <c r="Q76" s="122"/>
      <c r="R76" s="119" t="s">
        <v>67</v>
      </c>
      <c r="S76" s="119" t="s">
        <v>67</v>
      </c>
      <c r="T76" s="119" t="s">
        <v>67</v>
      </c>
      <c r="U76" s="122"/>
    </row>
    <row r="77" ht="50.1" customHeight="1" spans="1:21">
      <c r="A77" s="116">
        <v>74</v>
      </c>
      <c r="B77" s="117" t="s">
        <v>442</v>
      </c>
      <c r="C77" s="117"/>
      <c r="D77" s="157" t="s">
        <v>331</v>
      </c>
      <c r="E77" s="119">
        <v>0</v>
      </c>
      <c r="F77" s="119">
        <v>0</v>
      </c>
      <c r="G77" s="148">
        <v>300</v>
      </c>
      <c r="H77" s="149">
        <f t="shared" si="2"/>
        <v>300</v>
      </c>
      <c r="I77" s="119"/>
      <c r="J77" s="119"/>
      <c r="K77" s="119"/>
      <c r="L77" s="119"/>
      <c r="M77" s="146"/>
      <c r="N77" s="146"/>
      <c r="O77" s="122"/>
      <c r="P77" s="122"/>
      <c r="Q77" s="122"/>
      <c r="R77" s="119" t="s">
        <v>67</v>
      </c>
      <c r="S77" s="119" t="s">
        <v>67</v>
      </c>
      <c r="T77" s="119" t="s">
        <v>67</v>
      </c>
      <c r="U77" s="122"/>
    </row>
    <row r="78" ht="50.1" customHeight="1" spans="1:21">
      <c r="A78" s="116">
        <v>75</v>
      </c>
      <c r="B78" s="117" t="s">
        <v>443</v>
      </c>
      <c r="C78" s="117" t="s">
        <v>444</v>
      </c>
      <c r="D78" s="144" t="s">
        <v>331</v>
      </c>
      <c r="E78" s="119">
        <v>0</v>
      </c>
      <c r="F78" s="119">
        <v>0</v>
      </c>
      <c r="G78" s="149">
        <v>1638</v>
      </c>
      <c r="H78" s="148">
        <f t="shared" si="2"/>
        <v>1638</v>
      </c>
      <c r="I78" s="119"/>
      <c r="J78" s="119"/>
      <c r="K78" s="119"/>
      <c r="L78" s="119"/>
      <c r="M78" s="146"/>
      <c r="N78" s="146"/>
      <c r="O78" s="122"/>
      <c r="P78" s="122"/>
      <c r="Q78" s="122"/>
      <c r="R78" s="119" t="s">
        <v>67</v>
      </c>
      <c r="S78" s="119" t="s">
        <v>67</v>
      </c>
      <c r="T78" s="119" t="s">
        <v>67</v>
      </c>
      <c r="U78" s="123"/>
    </row>
    <row r="79" ht="50.1" customHeight="1" spans="1:21">
      <c r="A79" s="116">
        <v>76</v>
      </c>
      <c r="B79" s="117" t="s">
        <v>445</v>
      </c>
      <c r="C79" s="117" t="s">
        <v>446</v>
      </c>
      <c r="D79" s="136" t="s">
        <v>331</v>
      </c>
      <c r="E79" s="119">
        <v>0</v>
      </c>
      <c r="F79" s="119">
        <v>0</v>
      </c>
      <c r="G79" s="149">
        <v>4942</v>
      </c>
      <c r="H79" s="149">
        <f t="shared" si="2"/>
        <v>4942</v>
      </c>
      <c r="I79" s="119"/>
      <c r="J79" s="119"/>
      <c r="K79" s="119"/>
      <c r="L79" s="119"/>
      <c r="M79" s="146"/>
      <c r="N79" s="146"/>
      <c r="O79" s="122"/>
      <c r="P79" s="122"/>
      <c r="Q79" s="122"/>
      <c r="R79" s="119" t="s">
        <v>67</v>
      </c>
      <c r="S79" s="119" t="s">
        <v>67</v>
      </c>
      <c r="T79" s="119" t="s">
        <v>67</v>
      </c>
      <c r="U79" s="123"/>
    </row>
    <row r="80" ht="50.1" customHeight="1" spans="1:21">
      <c r="A80" s="116">
        <v>77</v>
      </c>
      <c r="B80" s="117" t="s">
        <v>447</v>
      </c>
      <c r="C80" s="117" t="s">
        <v>283</v>
      </c>
      <c r="D80" s="136" t="s">
        <v>331</v>
      </c>
      <c r="E80" s="119">
        <v>0</v>
      </c>
      <c r="F80" s="119">
        <v>0</v>
      </c>
      <c r="G80" s="149">
        <v>12401</v>
      </c>
      <c r="H80" s="149">
        <f t="shared" si="2"/>
        <v>12401</v>
      </c>
      <c r="I80" s="119"/>
      <c r="J80" s="119"/>
      <c r="K80" s="119"/>
      <c r="L80" s="119"/>
      <c r="M80" s="146"/>
      <c r="N80" s="146"/>
      <c r="O80" s="122"/>
      <c r="P80" s="122"/>
      <c r="Q80" s="122"/>
      <c r="R80" s="119" t="s">
        <v>67</v>
      </c>
      <c r="S80" s="119" t="s">
        <v>67</v>
      </c>
      <c r="T80" s="119" t="s">
        <v>67</v>
      </c>
      <c r="U80" s="123"/>
    </row>
    <row r="81" ht="50.1" customHeight="1" spans="1:21">
      <c r="A81" s="116">
        <v>78</v>
      </c>
      <c r="B81" s="117" t="s">
        <v>448</v>
      </c>
      <c r="C81" s="117" t="s">
        <v>283</v>
      </c>
      <c r="D81" s="136" t="s">
        <v>331</v>
      </c>
      <c r="E81" s="119">
        <v>0</v>
      </c>
      <c r="F81" s="119">
        <v>0</v>
      </c>
      <c r="G81" s="149">
        <v>8989</v>
      </c>
      <c r="H81" s="149">
        <f t="shared" si="2"/>
        <v>8989</v>
      </c>
      <c r="I81" s="119"/>
      <c r="J81" s="119"/>
      <c r="K81" s="119"/>
      <c r="L81" s="119"/>
      <c r="M81" s="146"/>
      <c r="N81" s="146"/>
      <c r="O81" s="122"/>
      <c r="P81" s="122"/>
      <c r="Q81" s="122"/>
      <c r="R81" s="119" t="s">
        <v>67</v>
      </c>
      <c r="S81" s="119" t="s">
        <v>67</v>
      </c>
      <c r="T81" s="119" t="s">
        <v>67</v>
      </c>
      <c r="U81" s="122"/>
    </row>
    <row r="82" ht="50.1" customHeight="1" spans="1:21">
      <c r="A82" s="158">
        <v>79</v>
      </c>
      <c r="B82" s="159" t="s">
        <v>449</v>
      </c>
      <c r="C82" s="159" t="s">
        <v>450</v>
      </c>
      <c r="D82" s="160" t="s">
        <v>331</v>
      </c>
      <c r="E82" s="159">
        <v>570</v>
      </c>
      <c r="F82" s="161">
        <f>SUM(I82:L82)</f>
        <v>15</v>
      </c>
      <c r="G82" s="161" t="s">
        <v>157</v>
      </c>
      <c r="H82" s="161">
        <f>E82*F82</f>
        <v>8550</v>
      </c>
      <c r="I82" s="162">
        <v>10</v>
      </c>
      <c r="J82" s="162">
        <v>0</v>
      </c>
      <c r="K82" s="162">
        <v>5</v>
      </c>
      <c r="L82" s="162">
        <v>0</v>
      </c>
      <c r="M82" s="163" t="s">
        <v>67</v>
      </c>
      <c r="N82" s="163" t="s">
        <v>67</v>
      </c>
      <c r="O82" s="164"/>
      <c r="P82" s="164"/>
      <c r="Q82" s="164"/>
      <c r="R82" s="163" t="s">
        <v>70</v>
      </c>
      <c r="S82" s="163" t="s">
        <v>67</v>
      </c>
      <c r="T82" s="163" t="s">
        <v>67</v>
      </c>
      <c r="U82" s="165"/>
    </row>
    <row r="83" ht="50.1" customHeight="1" spans="1:21">
      <c r="A83" s="158">
        <v>80</v>
      </c>
      <c r="B83" s="166" t="s">
        <v>451</v>
      </c>
      <c r="C83" s="166" t="s">
        <v>452</v>
      </c>
      <c r="D83" s="167" t="s">
        <v>331</v>
      </c>
      <c r="E83" s="161">
        <v>240</v>
      </c>
      <c r="F83" s="161">
        <v>4</v>
      </c>
      <c r="G83" s="168"/>
      <c r="H83" s="161">
        <f>E83*F83</f>
        <v>960</v>
      </c>
      <c r="I83" s="161"/>
      <c r="J83" s="161"/>
      <c r="K83" s="161"/>
      <c r="L83" s="161"/>
      <c r="M83" s="169"/>
      <c r="N83" s="169"/>
      <c r="O83" s="164"/>
      <c r="P83" s="164"/>
      <c r="Q83" s="164"/>
      <c r="R83" s="161" t="s">
        <v>67</v>
      </c>
      <c r="S83" s="161" t="s">
        <v>67</v>
      </c>
      <c r="T83" s="161" t="s">
        <v>67</v>
      </c>
      <c r="U83" s="165"/>
    </row>
    <row r="84" ht="50.1" customHeight="1" spans="1:21">
      <c r="A84" s="158">
        <v>81</v>
      </c>
      <c r="B84" s="158" t="s">
        <v>453</v>
      </c>
      <c r="C84" s="158" t="s">
        <v>454</v>
      </c>
      <c r="D84" s="170" t="s">
        <v>331</v>
      </c>
      <c r="E84" s="171">
        <v>750</v>
      </c>
      <c r="F84" s="171">
        <v>4</v>
      </c>
      <c r="G84" s="171">
        <f>F84*E84</f>
        <v>3000</v>
      </c>
      <c r="H84" s="171">
        <v>3000</v>
      </c>
      <c r="I84" s="171"/>
      <c r="J84" s="171"/>
      <c r="K84" s="171"/>
      <c r="L84" s="171"/>
      <c r="M84" s="172"/>
      <c r="N84" s="172"/>
      <c r="O84" s="171"/>
      <c r="P84" s="171"/>
      <c r="Q84" s="171"/>
      <c r="R84" s="169" t="s">
        <v>70</v>
      </c>
      <c r="S84" s="161" t="s">
        <v>67</v>
      </c>
      <c r="T84" s="161" t="s">
        <v>67</v>
      </c>
      <c r="U84" s="165"/>
    </row>
    <row r="85" ht="50.1" customHeight="1" spans="1:21">
      <c r="A85" s="158">
        <v>82</v>
      </c>
      <c r="B85" s="158" t="s">
        <v>455</v>
      </c>
      <c r="C85" s="158"/>
      <c r="D85" s="170" t="s">
        <v>331</v>
      </c>
      <c r="E85" s="171">
        <v>155</v>
      </c>
      <c r="F85" s="171"/>
      <c r="G85" s="171">
        <v>5513</v>
      </c>
      <c r="H85" s="171">
        <v>5513</v>
      </c>
      <c r="I85" s="171"/>
      <c r="J85" s="171"/>
      <c r="K85" s="171"/>
      <c r="L85" s="171"/>
      <c r="M85" s="172"/>
      <c r="N85" s="172"/>
      <c r="O85" s="171"/>
      <c r="P85" s="171"/>
      <c r="Q85" s="171"/>
      <c r="R85" s="161" t="s">
        <v>67</v>
      </c>
      <c r="S85" s="161" t="s">
        <v>67</v>
      </c>
      <c r="T85" s="161" t="s">
        <v>67</v>
      </c>
      <c r="U85" s="165"/>
    </row>
    <row r="86" ht="50.1" customHeight="1" spans="1:21">
      <c r="A86" s="158">
        <v>83</v>
      </c>
      <c r="B86" s="161" t="s">
        <v>456</v>
      </c>
      <c r="C86" s="161" t="s">
        <v>457</v>
      </c>
      <c r="D86" s="173" t="s">
        <v>331</v>
      </c>
      <c r="E86" s="174">
        <v>250</v>
      </c>
      <c r="F86" s="161">
        <v>0</v>
      </c>
      <c r="G86" s="174">
        <v>1000</v>
      </c>
      <c r="H86" s="175">
        <f>G86</f>
        <v>1000</v>
      </c>
      <c r="I86" s="161"/>
      <c r="J86" s="161"/>
      <c r="K86" s="161"/>
      <c r="L86" s="161"/>
      <c r="M86" s="169"/>
      <c r="N86" s="169"/>
      <c r="O86" s="164"/>
      <c r="P86" s="164"/>
      <c r="Q86" s="164"/>
      <c r="R86" s="161" t="s">
        <v>67</v>
      </c>
      <c r="S86" s="161" t="s">
        <v>67</v>
      </c>
      <c r="T86" s="161" t="s">
        <v>67</v>
      </c>
      <c r="U86" s="165"/>
    </row>
    <row r="87" ht="50.1" customHeight="1" spans="1:21">
      <c r="A87" s="116">
        <v>84</v>
      </c>
      <c r="B87" s="176"/>
      <c r="C87" s="177"/>
      <c r="D87" s="178"/>
      <c r="E87" s="179">
        <v>58359</v>
      </c>
      <c r="F87" s="179"/>
      <c r="G87" s="179">
        <v>87216</v>
      </c>
      <c r="H87" s="179">
        <v>2049911</v>
      </c>
      <c r="I87" s="179"/>
      <c r="J87" s="179"/>
      <c r="K87" s="179"/>
      <c r="L87" s="179"/>
      <c r="M87" s="179"/>
      <c r="N87" s="179"/>
      <c r="O87" s="179">
        <v>7</v>
      </c>
      <c r="P87" s="179">
        <v>6</v>
      </c>
      <c r="Q87" s="179">
        <v>0</v>
      </c>
      <c r="R87" s="180"/>
      <c r="S87" s="180"/>
      <c r="T87" s="180"/>
      <c r="U87" s="115"/>
    </row>
  </sheetData>
  <mergeCells count="23">
    <mergeCell ref="A1:U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U63:U65"/>
  </mergeCells>
  <pageMargins left="0.699305555555556" right="0.699305555555556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U33"/>
  <sheetViews>
    <sheetView topLeftCell="E1" workbookViewId="0">
      <pane ySplit="2" topLeftCell="A27" activePane="bottomLeft" state="frozen"/>
      <selection/>
      <selection pane="bottomLeft" activeCell="O30" sqref="O30"/>
    </sheetView>
  </sheetViews>
  <sheetFormatPr defaultColWidth="9.64545454545454" defaultRowHeight="14"/>
  <cols>
    <col min="2" max="2" width="14.6272727272727" customWidth="1"/>
    <col min="3" max="3" width="21.6272727272727" customWidth="1"/>
    <col min="4" max="4" width="10.3727272727273" customWidth="1"/>
  </cols>
  <sheetData>
    <row r="1" ht="50.1" customHeight="1" spans="1:21">
      <c r="A1" s="80" t="s">
        <v>458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</row>
    <row r="2" ht="50.1" customHeight="1" spans="1:21">
      <c r="A2" s="81" t="s">
        <v>1</v>
      </c>
      <c r="B2" s="81" t="s">
        <v>282</v>
      </c>
      <c r="C2" s="81" t="s">
        <v>168</v>
      </c>
      <c r="D2" s="82" t="s">
        <v>169</v>
      </c>
      <c r="E2" s="83" t="s">
        <v>170</v>
      </c>
      <c r="F2" s="83" t="s">
        <v>171</v>
      </c>
      <c r="G2" s="83" t="s">
        <v>172</v>
      </c>
      <c r="H2" s="83" t="s">
        <v>173</v>
      </c>
      <c r="I2" s="83" t="s">
        <v>174</v>
      </c>
      <c r="J2" s="83" t="s">
        <v>175</v>
      </c>
      <c r="K2" s="83" t="s">
        <v>176</v>
      </c>
      <c r="L2" s="83" t="s">
        <v>177</v>
      </c>
      <c r="M2" s="84" t="s">
        <v>178</v>
      </c>
      <c r="N2" s="84" t="s">
        <v>179</v>
      </c>
      <c r="O2" s="85" t="s">
        <v>180</v>
      </c>
      <c r="P2" s="85" t="s">
        <v>181</v>
      </c>
      <c r="Q2" s="85" t="s">
        <v>182</v>
      </c>
      <c r="R2" s="83" t="s">
        <v>183</v>
      </c>
      <c r="S2" s="83" t="s">
        <v>184</v>
      </c>
      <c r="T2" s="83" t="s">
        <v>185</v>
      </c>
      <c r="U2" s="83" t="s">
        <v>12</v>
      </c>
    </row>
    <row r="3" ht="50.1" customHeight="1" spans="1:21">
      <c r="A3" s="86">
        <v>1</v>
      </c>
      <c r="B3" s="87" t="s">
        <v>459</v>
      </c>
      <c r="C3" s="87" t="s">
        <v>460</v>
      </c>
      <c r="D3" s="88">
        <v>2</v>
      </c>
      <c r="E3" s="87">
        <v>600</v>
      </c>
      <c r="F3" s="87">
        <v>16</v>
      </c>
      <c r="G3" s="87" t="s">
        <v>157</v>
      </c>
      <c r="H3" s="87">
        <f t="shared" ref="H3:H28" si="0">E3*F3</f>
        <v>9600</v>
      </c>
      <c r="I3" s="87">
        <v>10</v>
      </c>
      <c r="J3" s="87" t="s">
        <v>157</v>
      </c>
      <c r="K3" s="87">
        <v>6</v>
      </c>
      <c r="L3" s="87" t="s">
        <v>157</v>
      </c>
      <c r="M3" s="89" t="s">
        <v>67</v>
      </c>
      <c r="N3" s="89" t="s">
        <v>67</v>
      </c>
      <c r="O3" s="89"/>
      <c r="P3" s="89"/>
      <c r="Q3" s="89"/>
      <c r="R3" s="90" t="s">
        <v>70</v>
      </c>
      <c r="S3" s="89" t="s">
        <v>67</v>
      </c>
      <c r="T3" s="90" t="s">
        <v>70</v>
      </c>
      <c r="U3" s="91"/>
    </row>
    <row r="4" ht="50.1" customHeight="1" spans="1:21">
      <c r="A4" s="86">
        <v>2</v>
      </c>
      <c r="B4" s="87" t="s">
        <v>461</v>
      </c>
      <c r="C4" s="87" t="s">
        <v>462</v>
      </c>
      <c r="D4" s="88">
        <v>2</v>
      </c>
      <c r="E4" s="92">
        <v>350</v>
      </c>
      <c r="F4" s="87">
        <v>19</v>
      </c>
      <c r="G4" s="87" t="s">
        <v>157</v>
      </c>
      <c r="H4" s="87">
        <f t="shared" si="0"/>
        <v>6650</v>
      </c>
      <c r="I4" s="92">
        <v>10</v>
      </c>
      <c r="J4" s="92" t="s">
        <v>157</v>
      </c>
      <c r="K4" s="87">
        <v>9</v>
      </c>
      <c r="L4" s="87" t="s">
        <v>157</v>
      </c>
      <c r="M4" s="89" t="s">
        <v>67</v>
      </c>
      <c r="N4" s="89" t="s">
        <v>67</v>
      </c>
      <c r="O4" s="89"/>
      <c r="P4" s="89"/>
      <c r="Q4" s="89"/>
      <c r="R4" s="90" t="s">
        <v>70</v>
      </c>
      <c r="S4" s="89" t="s">
        <v>67</v>
      </c>
      <c r="T4" s="90" t="s">
        <v>70</v>
      </c>
      <c r="U4" s="91"/>
    </row>
    <row r="5" ht="50.1" customHeight="1" spans="1:21">
      <c r="A5" s="86">
        <v>3</v>
      </c>
      <c r="B5" s="87" t="s">
        <v>463</v>
      </c>
      <c r="C5" s="87" t="s">
        <v>464</v>
      </c>
      <c r="D5" s="88">
        <v>2</v>
      </c>
      <c r="E5" s="87">
        <v>260</v>
      </c>
      <c r="F5" s="87">
        <v>19</v>
      </c>
      <c r="G5" s="87" t="s">
        <v>157</v>
      </c>
      <c r="H5" s="87">
        <f t="shared" si="0"/>
        <v>4940</v>
      </c>
      <c r="I5" s="87">
        <v>10</v>
      </c>
      <c r="J5" s="87" t="s">
        <v>157</v>
      </c>
      <c r="K5" s="87">
        <v>9</v>
      </c>
      <c r="L5" s="87" t="s">
        <v>157</v>
      </c>
      <c r="M5" s="89" t="s">
        <v>67</v>
      </c>
      <c r="N5" s="89" t="s">
        <v>67</v>
      </c>
      <c r="O5" s="89"/>
      <c r="P5" s="89"/>
      <c r="Q5" s="89"/>
      <c r="R5" s="90" t="s">
        <v>70</v>
      </c>
      <c r="S5" s="89" t="s">
        <v>67</v>
      </c>
      <c r="T5" s="90" t="s">
        <v>70</v>
      </c>
      <c r="U5" s="91"/>
    </row>
    <row r="6" ht="50.1" customHeight="1" spans="1:21">
      <c r="A6" s="86">
        <v>4</v>
      </c>
      <c r="B6" s="87" t="s">
        <v>229</v>
      </c>
      <c r="C6" s="87" t="s">
        <v>465</v>
      </c>
      <c r="D6" s="88">
        <v>2</v>
      </c>
      <c r="E6" s="87">
        <v>800</v>
      </c>
      <c r="F6" s="87">
        <v>37</v>
      </c>
      <c r="G6" s="87" t="s">
        <v>157</v>
      </c>
      <c r="H6" s="87">
        <f t="shared" si="0"/>
        <v>29600</v>
      </c>
      <c r="I6" s="87">
        <v>23</v>
      </c>
      <c r="J6" s="87">
        <v>6</v>
      </c>
      <c r="K6" s="87">
        <v>8</v>
      </c>
      <c r="L6" s="87">
        <v>13</v>
      </c>
      <c r="M6" s="89" t="s">
        <v>70</v>
      </c>
      <c r="N6" s="89" t="s">
        <v>70</v>
      </c>
      <c r="O6" s="89"/>
      <c r="P6" s="89"/>
      <c r="Q6" s="89"/>
      <c r="R6" s="90" t="s">
        <v>70</v>
      </c>
      <c r="S6" s="89" t="s">
        <v>70</v>
      </c>
      <c r="T6" s="90" t="s">
        <v>70</v>
      </c>
      <c r="U6" s="91"/>
    </row>
    <row r="7" ht="50.1" customHeight="1" spans="1:21">
      <c r="A7" s="86">
        <v>5</v>
      </c>
      <c r="B7" s="87" t="s">
        <v>383</v>
      </c>
      <c r="C7" s="87" t="s">
        <v>465</v>
      </c>
      <c r="D7" s="88">
        <v>2</v>
      </c>
      <c r="E7" s="87">
        <v>900</v>
      </c>
      <c r="F7" s="87">
        <v>30</v>
      </c>
      <c r="G7" s="87" t="s">
        <v>157</v>
      </c>
      <c r="H7" s="87">
        <f t="shared" si="0"/>
        <v>27000</v>
      </c>
      <c r="I7" s="87">
        <v>26</v>
      </c>
      <c r="J7" s="87">
        <v>4</v>
      </c>
      <c r="K7" s="87" t="s">
        <v>157</v>
      </c>
      <c r="L7" s="87" t="s">
        <v>157</v>
      </c>
      <c r="M7" s="89" t="s">
        <v>67</v>
      </c>
      <c r="N7" s="89" t="s">
        <v>67</v>
      </c>
      <c r="O7" s="89"/>
      <c r="P7" s="89"/>
      <c r="Q7" s="89"/>
      <c r="R7" s="90" t="s">
        <v>70</v>
      </c>
      <c r="S7" s="89" t="s">
        <v>67</v>
      </c>
      <c r="T7" s="90" t="s">
        <v>67</v>
      </c>
      <c r="U7" s="91"/>
    </row>
    <row r="8" ht="50.1" customHeight="1" spans="1:21">
      <c r="A8" s="86">
        <v>6</v>
      </c>
      <c r="B8" s="87" t="s">
        <v>466</v>
      </c>
      <c r="C8" s="87" t="s">
        <v>465</v>
      </c>
      <c r="D8" s="88">
        <v>2</v>
      </c>
      <c r="E8" s="87">
        <v>900</v>
      </c>
      <c r="F8" s="87">
        <v>31</v>
      </c>
      <c r="G8" s="87" t="s">
        <v>157</v>
      </c>
      <c r="H8" s="87">
        <f t="shared" si="0"/>
        <v>27900</v>
      </c>
      <c r="I8" s="87">
        <v>23</v>
      </c>
      <c r="J8" s="87">
        <v>8</v>
      </c>
      <c r="K8" s="87" t="s">
        <v>157</v>
      </c>
      <c r="L8" s="87" t="s">
        <v>157</v>
      </c>
      <c r="M8" s="89" t="s">
        <v>67</v>
      </c>
      <c r="N8" s="89" t="s">
        <v>67</v>
      </c>
      <c r="O8" s="89"/>
      <c r="P8" s="89"/>
      <c r="Q8" s="89"/>
      <c r="R8" s="90" t="s">
        <v>70</v>
      </c>
      <c r="S8" s="89" t="s">
        <v>67</v>
      </c>
      <c r="T8" s="90" t="s">
        <v>67</v>
      </c>
      <c r="U8" s="91"/>
    </row>
    <row r="9" ht="50.1" customHeight="1" spans="1:21">
      <c r="A9" s="86">
        <v>7</v>
      </c>
      <c r="B9" s="87" t="s">
        <v>286</v>
      </c>
      <c r="C9" s="87" t="s">
        <v>467</v>
      </c>
      <c r="D9" s="88">
        <v>2</v>
      </c>
      <c r="E9" s="87">
        <v>1000</v>
      </c>
      <c r="F9" s="87">
        <v>38</v>
      </c>
      <c r="G9" s="87" t="s">
        <v>157</v>
      </c>
      <c r="H9" s="87">
        <f t="shared" si="0"/>
        <v>38000</v>
      </c>
      <c r="I9" s="87">
        <v>22</v>
      </c>
      <c r="J9" s="87">
        <v>8</v>
      </c>
      <c r="K9" s="87">
        <v>8</v>
      </c>
      <c r="L9" s="87">
        <v>8</v>
      </c>
      <c r="M9" s="89" t="s">
        <v>70</v>
      </c>
      <c r="N9" s="89" t="s">
        <v>70</v>
      </c>
      <c r="O9" s="89"/>
      <c r="P9" s="89"/>
      <c r="Q9" s="89"/>
      <c r="R9" s="90" t="s">
        <v>70</v>
      </c>
      <c r="S9" s="89" t="s">
        <v>70</v>
      </c>
      <c r="T9" s="90" t="s">
        <v>70</v>
      </c>
      <c r="U9" s="91"/>
    </row>
    <row r="10" ht="50.1" customHeight="1" spans="1:21">
      <c r="A10" s="86">
        <v>8</v>
      </c>
      <c r="B10" s="87" t="s">
        <v>468</v>
      </c>
      <c r="C10" s="87" t="s">
        <v>469</v>
      </c>
      <c r="D10" s="88">
        <v>2</v>
      </c>
      <c r="E10" s="87">
        <v>2300</v>
      </c>
      <c r="F10" s="87">
        <v>27</v>
      </c>
      <c r="G10" s="87" t="s">
        <v>157</v>
      </c>
      <c r="H10" s="87">
        <f t="shared" si="0"/>
        <v>62100</v>
      </c>
      <c r="I10" s="87">
        <v>20</v>
      </c>
      <c r="J10" s="87" t="s">
        <v>157</v>
      </c>
      <c r="K10" s="87">
        <v>7</v>
      </c>
      <c r="L10" s="87" t="s">
        <v>157</v>
      </c>
      <c r="M10" s="89" t="s">
        <v>67</v>
      </c>
      <c r="N10" s="89" t="s">
        <v>67</v>
      </c>
      <c r="O10" s="89"/>
      <c r="P10" s="89"/>
      <c r="Q10" s="89"/>
      <c r="R10" s="90" t="s">
        <v>70</v>
      </c>
      <c r="S10" s="89" t="s">
        <v>67</v>
      </c>
      <c r="T10" s="90" t="s">
        <v>70</v>
      </c>
      <c r="U10" s="91"/>
    </row>
    <row r="11" ht="50.1" customHeight="1" spans="1:21">
      <c r="A11" s="86">
        <v>9</v>
      </c>
      <c r="B11" s="87" t="s">
        <v>470</v>
      </c>
      <c r="C11" s="87" t="s">
        <v>471</v>
      </c>
      <c r="D11" s="88">
        <v>2</v>
      </c>
      <c r="E11" s="87">
        <v>1800</v>
      </c>
      <c r="F11" s="87">
        <v>32</v>
      </c>
      <c r="G11" s="87" t="s">
        <v>157</v>
      </c>
      <c r="H11" s="87">
        <f t="shared" si="0"/>
        <v>57600</v>
      </c>
      <c r="I11" s="87">
        <v>16</v>
      </c>
      <c r="J11" s="87">
        <v>10</v>
      </c>
      <c r="K11" s="87">
        <v>6</v>
      </c>
      <c r="L11" s="87">
        <v>13</v>
      </c>
      <c r="M11" s="89" t="s">
        <v>70</v>
      </c>
      <c r="N11" s="89" t="s">
        <v>70</v>
      </c>
      <c r="O11" s="89"/>
      <c r="P11" s="89"/>
      <c r="Q11" s="89"/>
      <c r="R11" s="90" t="s">
        <v>70</v>
      </c>
      <c r="S11" s="89" t="s">
        <v>70</v>
      </c>
      <c r="T11" s="90" t="s">
        <v>70</v>
      </c>
      <c r="U11" s="91"/>
    </row>
    <row r="12" ht="50.1" customHeight="1" spans="1:21">
      <c r="A12" s="86">
        <v>10</v>
      </c>
      <c r="B12" s="87" t="s">
        <v>472</v>
      </c>
      <c r="C12" s="87" t="s">
        <v>473</v>
      </c>
      <c r="D12" s="87">
        <v>2</v>
      </c>
      <c r="E12" s="87">
        <v>1750</v>
      </c>
      <c r="F12" s="87">
        <v>37</v>
      </c>
      <c r="G12" s="87" t="s">
        <v>157</v>
      </c>
      <c r="H12" s="87">
        <f t="shared" si="0"/>
        <v>64750</v>
      </c>
      <c r="I12" s="93">
        <v>22</v>
      </c>
      <c r="J12" s="93">
        <v>6</v>
      </c>
      <c r="K12" s="93">
        <v>9</v>
      </c>
      <c r="L12" s="94">
        <v>5</v>
      </c>
      <c r="M12" s="95" t="s">
        <v>70</v>
      </c>
      <c r="N12" s="95" t="s">
        <v>70</v>
      </c>
      <c r="O12" s="95"/>
      <c r="P12" s="95"/>
      <c r="Q12" s="95"/>
      <c r="R12" s="90" t="s">
        <v>70</v>
      </c>
      <c r="S12" s="95" t="s">
        <v>70</v>
      </c>
      <c r="T12" s="90" t="s">
        <v>70</v>
      </c>
      <c r="U12" s="91"/>
    </row>
    <row r="13" ht="50.1" customHeight="1" spans="1:21">
      <c r="A13" s="86">
        <v>11</v>
      </c>
      <c r="B13" s="87" t="s">
        <v>308</v>
      </c>
      <c r="C13" s="87" t="s">
        <v>474</v>
      </c>
      <c r="D13" s="87">
        <v>2</v>
      </c>
      <c r="E13" s="87">
        <v>1600</v>
      </c>
      <c r="F13" s="87">
        <v>30</v>
      </c>
      <c r="G13" s="87" t="s">
        <v>157</v>
      </c>
      <c r="H13" s="87">
        <f t="shared" si="0"/>
        <v>48000</v>
      </c>
      <c r="I13" s="93">
        <v>16</v>
      </c>
      <c r="J13" s="93">
        <v>10</v>
      </c>
      <c r="K13" s="93">
        <v>4</v>
      </c>
      <c r="L13" s="94">
        <v>13</v>
      </c>
      <c r="M13" s="95" t="s">
        <v>70</v>
      </c>
      <c r="N13" s="95" t="s">
        <v>70</v>
      </c>
      <c r="O13" s="95"/>
      <c r="P13" s="95"/>
      <c r="Q13" s="95"/>
      <c r="R13" s="90" t="s">
        <v>70</v>
      </c>
      <c r="S13" s="95" t="s">
        <v>70</v>
      </c>
      <c r="T13" s="90" t="s">
        <v>70</v>
      </c>
      <c r="U13" s="91"/>
    </row>
    <row r="14" ht="50.1" customHeight="1" spans="1:21">
      <c r="A14" s="86">
        <v>12</v>
      </c>
      <c r="B14" s="87" t="s">
        <v>475</v>
      </c>
      <c r="C14" s="87" t="s">
        <v>476</v>
      </c>
      <c r="D14" s="87">
        <v>2</v>
      </c>
      <c r="E14" s="87">
        <v>250</v>
      </c>
      <c r="F14" s="87">
        <v>16</v>
      </c>
      <c r="G14" s="87" t="s">
        <v>157</v>
      </c>
      <c r="H14" s="87">
        <f t="shared" si="0"/>
        <v>4000</v>
      </c>
      <c r="I14" s="93">
        <v>10</v>
      </c>
      <c r="J14" s="93" t="s">
        <v>157</v>
      </c>
      <c r="K14" s="93">
        <v>6</v>
      </c>
      <c r="L14" s="87" t="s">
        <v>157</v>
      </c>
      <c r="M14" s="95" t="s">
        <v>67</v>
      </c>
      <c r="N14" s="95" t="s">
        <v>67</v>
      </c>
      <c r="O14" s="95"/>
      <c r="P14" s="95"/>
      <c r="Q14" s="95"/>
      <c r="R14" s="90" t="s">
        <v>70</v>
      </c>
      <c r="S14" s="95" t="s">
        <v>67</v>
      </c>
      <c r="T14" s="90" t="s">
        <v>70</v>
      </c>
      <c r="U14" s="91"/>
    </row>
    <row r="15" ht="50.1" customHeight="1" spans="1:21">
      <c r="A15" s="86">
        <v>13</v>
      </c>
      <c r="B15" s="87" t="s">
        <v>470</v>
      </c>
      <c r="C15" s="87" t="s">
        <v>477</v>
      </c>
      <c r="D15" s="87">
        <v>3</v>
      </c>
      <c r="E15" s="87">
        <v>1000</v>
      </c>
      <c r="F15" s="87">
        <v>32</v>
      </c>
      <c r="G15" s="87" t="s">
        <v>157</v>
      </c>
      <c r="H15" s="87">
        <f t="shared" si="0"/>
        <v>32000</v>
      </c>
      <c r="I15" s="87">
        <v>16</v>
      </c>
      <c r="J15" s="87">
        <v>10</v>
      </c>
      <c r="K15" s="87">
        <v>6</v>
      </c>
      <c r="L15" s="87">
        <v>13</v>
      </c>
      <c r="M15" s="89" t="s">
        <v>70</v>
      </c>
      <c r="N15" s="89" t="s">
        <v>70</v>
      </c>
      <c r="O15" s="89">
        <v>1</v>
      </c>
      <c r="P15" s="89">
        <v>1</v>
      </c>
      <c r="Q15" s="89"/>
      <c r="R15" s="90" t="s">
        <v>70</v>
      </c>
      <c r="S15" s="89" t="s">
        <v>70</v>
      </c>
      <c r="T15" s="90" t="s">
        <v>70</v>
      </c>
      <c r="U15" s="91"/>
    </row>
    <row r="16" ht="50.1" customHeight="1" spans="1:21">
      <c r="A16" s="86">
        <v>14</v>
      </c>
      <c r="B16" s="87" t="s">
        <v>468</v>
      </c>
      <c r="C16" s="87" t="s">
        <v>478</v>
      </c>
      <c r="D16" s="87">
        <v>3</v>
      </c>
      <c r="E16" s="87">
        <v>1700</v>
      </c>
      <c r="F16" s="87">
        <v>27</v>
      </c>
      <c r="G16" s="87" t="s">
        <v>157</v>
      </c>
      <c r="H16" s="87">
        <v>53900</v>
      </c>
      <c r="I16" s="93">
        <v>20</v>
      </c>
      <c r="J16" s="93" t="s">
        <v>157</v>
      </c>
      <c r="K16" s="93">
        <v>7</v>
      </c>
      <c r="L16" s="94" t="s">
        <v>157</v>
      </c>
      <c r="M16" s="95" t="s">
        <v>67</v>
      </c>
      <c r="N16" s="89" t="s">
        <v>67</v>
      </c>
      <c r="O16" s="89"/>
      <c r="P16" s="89"/>
      <c r="Q16" s="89"/>
      <c r="R16" s="90" t="s">
        <v>70</v>
      </c>
      <c r="S16" s="89" t="s">
        <v>67</v>
      </c>
      <c r="T16" s="90" t="s">
        <v>70</v>
      </c>
      <c r="U16" s="91"/>
    </row>
    <row r="17" ht="50.1" customHeight="1" spans="1:21">
      <c r="A17" s="86">
        <v>15</v>
      </c>
      <c r="B17" s="87" t="s">
        <v>479</v>
      </c>
      <c r="C17" s="87" t="s">
        <v>465</v>
      </c>
      <c r="D17" s="87">
        <v>3</v>
      </c>
      <c r="E17" s="87">
        <v>900</v>
      </c>
      <c r="F17" s="87">
        <v>14</v>
      </c>
      <c r="G17" s="87" t="s">
        <v>157</v>
      </c>
      <c r="H17" s="87">
        <f t="shared" si="0"/>
        <v>12600</v>
      </c>
      <c r="I17" s="93">
        <v>14</v>
      </c>
      <c r="J17" s="93" t="s">
        <v>157</v>
      </c>
      <c r="K17" s="93" t="s">
        <v>157</v>
      </c>
      <c r="L17" s="94" t="s">
        <v>157</v>
      </c>
      <c r="M17" s="95" t="s">
        <v>67</v>
      </c>
      <c r="N17" s="89" t="s">
        <v>67</v>
      </c>
      <c r="O17" s="89"/>
      <c r="P17" s="89"/>
      <c r="Q17" s="89"/>
      <c r="R17" s="90" t="s">
        <v>70</v>
      </c>
      <c r="S17" s="89" t="s">
        <v>67</v>
      </c>
      <c r="T17" s="96" t="s">
        <v>67</v>
      </c>
      <c r="U17" s="91"/>
    </row>
    <row r="18" ht="50.1" customHeight="1" spans="1:21">
      <c r="A18" s="86">
        <v>16</v>
      </c>
      <c r="B18" s="87" t="s">
        <v>480</v>
      </c>
      <c r="C18" s="87" t="s">
        <v>481</v>
      </c>
      <c r="D18" s="87">
        <v>3</v>
      </c>
      <c r="E18" s="87">
        <v>1000</v>
      </c>
      <c r="F18" s="87">
        <v>10.5</v>
      </c>
      <c r="G18" s="87" t="s">
        <v>157</v>
      </c>
      <c r="H18" s="87">
        <f t="shared" si="0"/>
        <v>10500</v>
      </c>
      <c r="I18" s="93">
        <v>6.5</v>
      </c>
      <c r="J18" s="93" t="s">
        <v>157</v>
      </c>
      <c r="K18" s="93">
        <v>4</v>
      </c>
      <c r="L18" s="94">
        <v>2</v>
      </c>
      <c r="M18" s="95" t="s">
        <v>67</v>
      </c>
      <c r="N18" s="89" t="s">
        <v>67</v>
      </c>
      <c r="O18" s="89"/>
      <c r="P18" s="89"/>
      <c r="Q18" s="89"/>
      <c r="R18" s="90" t="s">
        <v>70</v>
      </c>
      <c r="S18" s="89" t="s">
        <v>67</v>
      </c>
      <c r="T18" s="90" t="s">
        <v>70</v>
      </c>
      <c r="U18" s="91"/>
    </row>
    <row r="19" ht="50.1" customHeight="1" spans="1:21">
      <c r="A19" s="86">
        <v>17</v>
      </c>
      <c r="B19" s="87" t="s">
        <v>482</v>
      </c>
      <c r="C19" s="87" t="s">
        <v>483</v>
      </c>
      <c r="D19" s="87">
        <v>3</v>
      </c>
      <c r="E19" s="87">
        <v>850</v>
      </c>
      <c r="F19" s="87">
        <v>10</v>
      </c>
      <c r="G19" s="87" t="s">
        <v>157</v>
      </c>
      <c r="H19" s="87">
        <f t="shared" si="0"/>
        <v>8500</v>
      </c>
      <c r="I19" s="93">
        <v>10</v>
      </c>
      <c r="J19" s="93" t="s">
        <v>157</v>
      </c>
      <c r="K19" s="93" t="s">
        <v>157</v>
      </c>
      <c r="L19" s="87" t="s">
        <v>157</v>
      </c>
      <c r="M19" s="95" t="s">
        <v>67</v>
      </c>
      <c r="N19" s="89" t="s">
        <v>67</v>
      </c>
      <c r="O19" s="89"/>
      <c r="P19" s="89"/>
      <c r="Q19" s="89"/>
      <c r="R19" s="90" t="s">
        <v>70</v>
      </c>
      <c r="S19" s="89" t="s">
        <v>67</v>
      </c>
      <c r="T19" s="96" t="s">
        <v>67</v>
      </c>
      <c r="U19" s="91"/>
    </row>
    <row r="20" ht="50.1" customHeight="1" spans="1:21">
      <c r="A20" s="86">
        <v>18</v>
      </c>
      <c r="B20" s="87" t="s">
        <v>484</v>
      </c>
      <c r="C20" s="87" t="s">
        <v>485</v>
      </c>
      <c r="D20" s="87">
        <v>3</v>
      </c>
      <c r="E20" s="87">
        <v>250</v>
      </c>
      <c r="F20" s="87">
        <v>9</v>
      </c>
      <c r="G20" s="87" t="s">
        <v>157</v>
      </c>
      <c r="H20" s="87">
        <f t="shared" si="0"/>
        <v>2250</v>
      </c>
      <c r="I20" s="93">
        <v>9</v>
      </c>
      <c r="J20" s="93" t="s">
        <v>157</v>
      </c>
      <c r="K20" s="93" t="s">
        <v>157</v>
      </c>
      <c r="L20" s="87" t="s">
        <v>157</v>
      </c>
      <c r="M20" s="95" t="s">
        <v>67</v>
      </c>
      <c r="N20" s="89" t="s">
        <v>67</v>
      </c>
      <c r="O20" s="89"/>
      <c r="P20" s="89"/>
      <c r="Q20" s="89"/>
      <c r="R20" s="90" t="s">
        <v>70</v>
      </c>
      <c r="S20" s="89" t="s">
        <v>67</v>
      </c>
      <c r="T20" s="96" t="s">
        <v>67</v>
      </c>
      <c r="U20" s="91"/>
    </row>
    <row r="21" ht="50.1" customHeight="1" spans="1:21">
      <c r="A21" s="86">
        <v>19</v>
      </c>
      <c r="B21" s="87" t="s">
        <v>486</v>
      </c>
      <c r="C21" s="87" t="s">
        <v>465</v>
      </c>
      <c r="D21" s="87">
        <v>3</v>
      </c>
      <c r="E21" s="87">
        <v>900</v>
      </c>
      <c r="F21" s="87">
        <v>29</v>
      </c>
      <c r="G21" s="87" t="s">
        <v>157</v>
      </c>
      <c r="H21" s="87">
        <f t="shared" si="0"/>
        <v>26100</v>
      </c>
      <c r="I21" s="93">
        <v>19</v>
      </c>
      <c r="J21" s="93" t="s">
        <v>157</v>
      </c>
      <c r="K21" s="93">
        <v>10</v>
      </c>
      <c r="L21" s="87" t="s">
        <v>157</v>
      </c>
      <c r="M21" s="95" t="s">
        <v>70</v>
      </c>
      <c r="N21" s="89" t="s">
        <v>67</v>
      </c>
      <c r="O21" s="89"/>
      <c r="P21" s="89"/>
      <c r="Q21" s="89"/>
      <c r="R21" s="90" t="s">
        <v>70</v>
      </c>
      <c r="S21" s="89" t="s">
        <v>67</v>
      </c>
      <c r="T21" s="90" t="s">
        <v>70</v>
      </c>
      <c r="U21" s="91"/>
    </row>
    <row r="22" ht="50.1" customHeight="1" spans="1:21">
      <c r="A22" s="86">
        <v>20</v>
      </c>
      <c r="B22" s="87" t="s">
        <v>487</v>
      </c>
      <c r="C22" s="87" t="s">
        <v>488</v>
      </c>
      <c r="D22" s="87">
        <v>3</v>
      </c>
      <c r="E22" s="87">
        <v>700</v>
      </c>
      <c r="F22" s="87">
        <v>11</v>
      </c>
      <c r="G22" s="87" t="s">
        <v>157</v>
      </c>
      <c r="H22" s="87">
        <f t="shared" si="0"/>
        <v>7700</v>
      </c>
      <c r="I22" s="93">
        <v>8</v>
      </c>
      <c r="J22" s="93" t="s">
        <v>157</v>
      </c>
      <c r="K22" s="93">
        <v>3</v>
      </c>
      <c r="L22" s="87" t="s">
        <v>157</v>
      </c>
      <c r="M22" s="95" t="s">
        <v>67</v>
      </c>
      <c r="N22" s="89" t="s">
        <v>67</v>
      </c>
      <c r="O22" s="89"/>
      <c r="P22" s="89"/>
      <c r="Q22" s="89"/>
      <c r="R22" s="90" t="s">
        <v>70</v>
      </c>
      <c r="S22" s="89" t="s">
        <v>67</v>
      </c>
      <c r="T22" s="90" t="s">
        <v>70</v>
      </c>
      <c r="U22" s="91"/>
    </row>
    <row r="23" ht="50.1" customHeight="1" spans="1:21">
      <c r="A23" s="86">
        <v>21</v>
      </c>
      <c r="B23" s="87" t="s">
        <v>489</v>
      </c>
      <c r="C23" s="87" t="s">
        <v>490</v>
      </c>
      <c r="D23" s="87">
        <v>3</v>
      </c>
      <c r="E23" s="87">
        <v>758</v>
      </c>
      <c r="F23" s="87">
        <v>9</v>
      </c>
      <c r="G23" s="87" t="s">
        <v>157</v>
      </c>
      <c r="H23" s="87">
        <f t="shared" si="0"/>
        <v>6822</v>
      </c>
      <c r="I23" s="93">
        <v>9</v>
      </c>
      <c r="J23" s="93" t="s">
        <v>157</v>
      </c>
      <c r="K23" s="93" t="s">
        <v>157</v>
      </c>
      <c r="L23" s="94">
        <v>31</v>
      </c>
      <c r="M23" s="95" t="s">
        <v>70</v>
      </c>
      <c r="N23" s="89" t="s">
        <v>67</v>
      </c>
      <c r="O23" s="89"/>
      <c r="P23" s="89"/>
      <c r="Q23" s="89"/>
      <c r="R23" s="87" t="s">
        <v>70</v>
      </c>
      <c r="S23" s="89" t="s">
        <v>67</v>
      </c>
      <c r="T23" s="96" t="s">
        <v>67</v>
      </c>
      <c r="U23" s="91"/>
    </row>
    <row r="24" ht="50.1" customHeight="1" spans="1:21">
      <c r="A24" s="86">
        <v>22</v>
      </c>
      <c r="B24" s="87" t="s">
        <v>491</v>
      </c>
      <c r="C24" s="87" t="s">
        <v>492</v>
      </c>
      <c r="D24" s="87">
        <v>3</v>
      </c>
      <c r="E24" s="87">
        <v>1088</v>
      </c>
      <c r="F24" s="87">
        <v>24</v>
      </c>
      <c r="G24" s="87" t="s">
        <v>157</v>
      </c>
      <c r="H24" s="87">
        <f t="shared" si="0"/>
        <v>26112</v>
      </c>
      <c r="I24" s="93">
        <v>14</v>
      </c>
      <c r="J24" s="93" t="s">
        <v>157</v>
      </c>
      <c r="K24" s="93">
        <v>10</v>
      </c>
      <c r="L24" s="87" t="s">
        <v>157</v>
      </c>
      <c r="M24" s="95" t="s">
        <v>67</v>
      </c>
      <c r="N24" s="89" t="s">
        <v>67</v>
      </c>
      <c r="O24" s="89"/>
      <c r="P24" s="89"/>
      <c r="Q24" s="89"/>
      <c r="R24" s="90" t="s">
        <v>70</v>
      </c>
      <c r="S24" s="89" t="s">
        <v>67</v>
      </c>
      <c r="T24" s="90" t="s">
        <v>70</v>
      </c>
      <c r="U24" s="91"/>
    </row>
    <row r="25" ht="50.1" customHeight="1" spans="1:21">
      <c r="A25" s="86">
        <v>23</v>
      </c>
      <c r="B25" s="87" t="s">
        <v>493</v>
      </c>
      <c r="C25" s="87" t="s">
        <v>494</v>
      </c>
      <c r="D25" s="87">
        <v>3</v>
      </c>
      <c r="E25" s="87">
        <v>1140</v>
      </c>
      <c r="F25" s="87">
        <v>18</v>
      </c>
      <c r="G25" s="87" t="s">
        <v>157</v>
      </c>
      <c r="H25" s="87">
        <f t="shared" si="0"/>
        <v>20520</v>
      </c>
      <c r="I25" s="93">
        <v>12</v>
      </c>
      <c r="J25" s="93" t="s">
        <v>157</v>
      </c>
      <c r="K25" s="93">
        <v>6</v>
      </c>
      <c r="L25" s="87" t="s">
        <v>157</v>
      </c>
      <c r="M25" s="95" t="s">
        <v>67</v>
      </c>
      <c r="N25" s="89" t="s">
        <v>67</v>
      </c>
      <c r="O25" s="89"/>
      <c r="P25" s="89"/>
      <c r="Q25" s="89"/>
      <c r="R25" s="90" t="s">
        <v>70</v>
      </c>
      <c r="S25" s="89" t="s">
        <v>67</v>
      </c>
      <c r="T25" s="90" t="s">
        <v>70</v>
      </c>
      <c r="U25" s="91"/>
    </row>
    <row r="26" ht="50.1" customHeight="1" spans="1:21">
      <c r="A26" s="86">
        <v>24</v>
      </c>
      <c r="B26" s="90" t="s">
        <v>495</v>
      </c>
      <c r="C26" s="90" t="s">
        <v>496</v>
      </c>
      <c r="D26" s="90">
        <v>3</v>
      </c>
      <c r="E26" s="90">
        <v>1292</v>
      </c>
      <c r="F26" s="90">
        <v>18</v>
      </c>
      <c r="G26" s="90" t="s">
        <v>157</v>
      </c>
      <c r="H26" s="90">
        <f t="shared" si="0"/>
        <v>23256</v>
      </c>
      <c r="I26" s="90">
        <v>12</v>
      </c>
      <c r="J26" s="90" t="s">
        <v>157</v>
      </c>
      <c r="K26" s="90">
        <v>6</v>
      </c>
      <c r="L26" s="90" t="s">
        <v>157</v>
      </c>
      <c r="M26" s="90" t="s">
        <v>67</v>
      </c>
      <c r="N26" s="90" t="s">
        <v>67</v>
      </c>
      <c r="O26" s="90"/>
      <c r="P26" s="90">
        <v>1</v>
      </c>
      <c r="Q26" s="90"/>
      <c r="R26" s="90" t="s">
        <v>70</v>
      </c>
      <c r="S26" s="90" t="s">
        <v>67</v>
      </c>
      <c r="T26" s="90" t="s">
        <v>70</v>
      </c>
      <c r="U26" s="90"/>
    </row>
    <row r="27" ht="50.1" customHeight="1" spans="1:21">
      <c r="A27" s="86">
        <v>25</v>
      </c>
      <c r="B27" s="87" t="s">
        <v>497</v>
      </c>
      <c r="C27" s="87" t="s">
        <v>498</v>
      </c>
      <c r="D27" s="87">
        <v>3</v>
      </c>
      <c r="E27" s="87">
        <v>65</v>
      </c>
      <c r="F27" s="87">
        <v>18</v>
      </c>
      <c r="G27" s="87" t="s">
        <v>157</v>
      </c>
      <c r="H27" s="87">
        <f t="shared" si="0"/>
        <v>1170</v>
      </c>
      <c r="I27" s="93">
        <v>12</v>
      </c>
      <c r="J27" s="93" t="s">
        <v>157</v>
      </c>
      <c r="K27" s="93">
        <v>6</v>
      </c>
      <c r="L27" s="87" t="s">
        <v>157</v>
      </c>
      <c r="M27" s="95" t="s">
        <v>67</v>
      </c>
      <c r="N27" s="89" t="s">
        <v>67</v>
      </c>
      <c r="O27" s="89"/>
      <c r="P27" s="89"/>
      <c r="Q27" s="89"/>
      <c r="R27" s="90" t="s">
        <v>70</v>
      </c>
      <c r="S27" s="89" t="s">
        <v>67</v>
      </c>
      <c r="T27" s="90" t="s">
        <v>70</v>
      </c>
      <c r="U27" s="91"/>
    </row>
    <row r="28" ht="50.1" customHeight="1" spans="1:21">
      <c r="A28" s="86">
        <v>26</v>
      </c>
      <c r="B28" s="87" t="s">
        <v>486</v>
      </c>
      <c r="C28" s="87" t="s">
        <v>496</v>
      </c>
      <c r="D28" s="87">
        <v>3</v>
      </c>
      <c r="E28" s="87">
        <v>536</v>
      </c>
      <c r="F28" s="87">
        <v>34</v>
      </c>
      <c r="G28" s="87" t="s">
        <v>157</v>
      </c>
      <c r="H28" s="87">
        <f t="shared" si="0"/>
        <v>18224</v>
      </c>
      <c r="I28" s="93">
        <v>18</v>
      </c>
      <c r="J28" s="93">
        <v>6</v>
      </c>
      <c r="K28" s="93">
        <v>10</v>
      </c>
      <c r="L28" s="94">
        <v>5</v>
      </c>
      <c r="M28" s="95" t="s">
        <v>70</v>
      </c>
      <c r="N28" s="95" t="s">
        <v>70</v>
      </c>
      <c r="O28" s="95"/>
      <c r="P28" s="95"/>
      <c r="Q28" s="95"/>
      <c r="R28" s="90" t="s">
        <v>70</v>
      </c>
      <c r="S28" s="95" t="s">
        <v>70</v>
      </c>
      <c r="T28" s="90" t="s">
        <v>70</v>
      </c>
      <c r="U28" s="91"/>
    </row>
    <row r="29" ht="50.1" customHeight="1" spans="1:21">
      <c r="A29" s="86">
        <v>27</v>
      </c>
      <c r="B29" s="87" t="s">
        <v>499</v>
      </c>
      <c r="C29" s="87"/>
      <c r="D29" s="87">
        <v>2</v>
      </c>
      <c r="E29" s="87" t="s">
        <v>157</v>
      </c>
      <c r="F29" s="87" t="s">
        <v>157</v>
      </c>
      <c r="G29" s="87">
        <v>4000</v>
      </c>
      <c r="H29" s="97">
        <v>4000</v>
      </c>
      <c r="I29" s="93"/>
      <c r="J29" s="93"/>
      <c r="K29" s="93"/>
      <c r="L29" s="94"/>
      <c r="M29" s="95" t="s">
        <v>157</v>
      </c>
      <c r="N29" s="98"/>
      <c r="O29" s="98"/>
      <c r="P29" s="98"/>
      <c r="Q29" s="98"/>
      <c r="R29" s="99"/>
      <c r="S29" s="100"/>
      <c r="T29" s="96"/>
      <c r="U29" s="91"/>
    </row>
    <row r="30" ht="50.1" customHeight="1" spans="1:21">
      <c r="A30" s="86">
        <v>28</v>
      </c>
      <c r="B30" s="87" t="s">
        <v>500</v>
      </c>
      <c r="C30" s="87"/>
      <c r="D30" s="87">
        <v>2</v>
      </c>
      <c r="E30" s="87" t="s">
        <v>157</v>
      </c>
      <c r="F30" s="87" t="s">
        <v>157</v>
      </c>
      <c r="G30" s="87">
        <v>4000</v>
      </c>
      <c r="H30" s="93">
        <v>4000</v>
      </c>
      <c r="I30" s="93"/>
      <c r="J30" s="93"/>
      <c r="K30" s="93"/>
      <c r="L30" s="94"/>
      <c r="M30" s="95" t="s">
        <v>157</v>
      </c>
      <c r="N30" s="98"/>
      <c r="O30" s="98"/>
      <c r="P30" s="98"/>
      <c r="Q30" s="98"/>
      <c r="R30" s="99"/>
      <c r="S30" s="100"/>
      <c r="T30" s="96"/>
      <c r="U30" s="91"/>
    </row>
    <row r="31" ht="50.1" customHeight="1" spans="1:21">
      <c r="A31" s="86">
        <v>29</v>
      </c>
      <c r="B31" s="87" t="s">
        <v>470</v>
      </c>
      <c r="C31" s="87" t="s">
        <v>501</v>
      </c>
      <c r="D31" s="87">
        <v>3</v>
      </c>
      <c r="E31" s="87">
        <v>800</v>
      </c>
      <c r="F31" s="87">
        <v>24</v>
      </c>
      <c r="G31" s="87"/>
      <c r="H31" s="93">
        <v>19200</v>
      </c>
      <c r="I31" s="93">
        <v>16</v>
      </c>
      <c r="J31" s="93">
        <v>4</v>
      </c>
      <c r="K31" s="93">
        <v>3</v>
      </c>
      <c r="L31" s="94">
        <v>6</v>
      </c>
      <c r="M31" s="95" t="s">
        <v>70</v>
      </c>
      <c r="N31" s="95" t="s">
        <v>70</v>
      </c>
      <c r="O31" s="95"/>
      <c r="P31" s="95"/>
      <c r="Q31" s="95"/>
      <c r="R31" s="99" t="s">
        <v>70</v>
      </c>
      <c r="S31" s="100" t="s">
        <v>70</v>
      </c>
      <c r="T31" s="96" t="s">
        <v>67</v>
      </c>
      <c r="U31" s="91"/>
    </row>
    <row r="32" ht="50.1" customHeight="1" spans="1:21">
      <c r="A32" s="86">
        <v>30</v>
      </c>
      <c r="B32" s="87" t="s">
        <v>502</v>
      </c>
      <c r="C32" s="87" t="s">
        <v>503</v>
      </c>
      <c r="D32" s="87">
        <v>3</v>
      </c>
      <c r="E32" s="87" t="s">
        <v>157</v>
      </c>
      <c r="F32" s="87" t="s">
        <v>157</v>
      </c>
      <c r="G32" s="87">
        <v>7740</v>
      </c>
      <c r="H32" s="93">
        <v>7740</v>
      </c>
      <c r="I32" s="93"/>
      <c r="J32" s="93"/>
      <c r="K32" s="93"/>
      <c r="L32" s="94"/>
      <c r="M32" s="95" t="s">
        <v>157</v>
      </c>
      <c r="N32" s="95"/>
      <c r="O32" s="95"/>
      <c r="P32" s="95"/>
      <c r="Q32" s="95"/>
      <c r="R32" s="99"/>
      <c r="S32" s="100"/>
      <c r="T32" s="96"/>
      <c r="U32" s="91"/>
    </row>
    <row r="33" s="79" customFormat="1" ht="50.1" customHeight="1" spans="1:21">
      <c r="A33" s="101" t="s">
        <v>280</v>
      </c>
      <c r="B33" s="102"/>
      <c r="C33" s="101"/>
      <c r="D33" s="103"/>
      <c r="E33" s="101">
        <v>25489</v>
      </c>
      <c r="F33" s="101"/>
      <c r="G33" s="101">
        <v>15740</v>
      </c>
      <c r="H33" s="101">
        <v>664734</v>
      </c>
      <c r="I33" s="101"/>
      <c r="J33" s="101"/>
      <c r="K33" s="101"/>
      <c r="L33" s="101"/>
      <c r="M33" s="101"/>
      <c r="N33" s="101"/>
      <c r="O33" s="101">
        <v>1</v>
      </c>
      <c r="P33" s="101">
        <v>2</v>
      </c>
      <c r="Q33" s="101">
        <v>0</v>
      </c>
      <c r="R33" s="101"/>
      <c r="S33" s="101"/>
      <c r="T33" s="101"/>
      <c r="U33" s="101"/>
    </row>
  </sheetData>
  <mergeCells count="1">
    <mergeCell ref="A1:U1"/>
  </mergeCells>
  <pageMargins left="0.699305555555556" right="0.699305555555556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5"/>
  <sheetViews>
    <sheetView topLeftCell="E1" workbookViewId="0">
      <pane ySplit="3" topLeftCell="A37" activePane="bottomLeft" state="frozen"/>
      <selection/>
      <selection pane="bottomLeft" activeCell="P41" sqref="P41"/>
    </sheetView>
  </sheetViews>
  <sheetFormatPr defaultColWidth="9.64545454545454" defaultRowHeight="14"/>
  <cols>
    <col min="1" max="1" width="7.87272727272727" style="5" customWidth="1"/>
    <col min="2" max="2" width="13.8727272727273" style="5" customWidth="1"/>
    <col min="3" max="3" width="19.1272727272727" style="5" customWidth="1"/>
    <col min="4" max="4" width="9" style="6"/>
    <col min="5" max="5" width="12" style="7" customWidth="1"/>
    <col min="6" max="6" width="12.1272727272727" style="7" customWidth="1"/>
    <col min="7" max="7" width="15.1272727272727" style="5" customWidth="1"/>
    <col min="8" max="8" width="18.1272727272727" style="5" customWidth="1"/>
    <col min="9" max="11" width="9" style="7"/>
    <col min="12" max="12" width="9.62727272727273" style="7" customWidth="1"/>
    <col min="13" max="14" width="9.87272727272727" style="5" customWidth="1"/>
    <col min="15" max="17" width="9" style="7"/>
    <col min="18" max="20" width="9" style="8"/>
    <col min="21" max="21" width="9.37272727272727" style="9" customWidth="1"/>
    <col min="22" max="221" width="9" style="7"/>
    <col min="222" max="222" width="7.87272727272727" style="7" customWidth="1"/>
    <col min="223" max="223" width="13.8727272727273" style="7" customWidth="1"/>
    <col min="224" max="224" width="19.1272727272727" style="7" customWidth="1"/>
    <col min="225" max="225" width="9" style="7"/>
    <col min="226" max="226" width="12" style="7" customWidth="1"/>
    <col min="227" max="228" width="12.1272727272727" style="7" customWidth="1"/>
    <col min="229" max="229" width="18.1272727272727" style="7" customWidth="1"/>
    <col min="230" max="232" width="9" style="7"/>
    <col min="233" max="233" width="9.62727272727273" style="7" customWidth="1"/>
    <col min="234" max="235" width="9.87272727272727" style="7" customWidth="1"/>
    <col min="236" max="236" width="8.5" style="7" customWidth="1"/>
    <col min="237" max="237" width="6.12727272727273" style="7" customWidth="1"/>
    <col min="238" max="238" width="11" style="7" customWidth="1"/>
    <col min="239" max="240" width="7.87272727272727" style="7" customWidth="1"/>
    <col min="241" max="241" width="10.1272727272727" style="7" customWidth="1"/>
    <col min="242" max="242" width="7.12727272727273" style="7" customWidth="1"/>
    <col min="243" max="243" width="6.12727272727273" style="7" customWidth="1"/>
    <col min="244" max="244" width="12" style="7" customWidth="1"/>
    <col min="245" max="245" width="7" style="7" customWidth="1"/>
    <col min="246" max="246" width="8.12727272727273" style="7" customWidth="1"/>
    <col min="247" max="247" width="7.87272727272727" style="7" customWidth="1"/>
    <col min="248" max="248" width="6" style="7" customWidth="1"/>
    <col min="249" max="249" width="6.37272727272727" style="7" customWidth="1"/>
    <col min="250" max="250" width="9.87272727272727" style="7" customWidth="1"/>
    <col min="251" max="251" width="6" style="7" customWidth="1"/>
    <col min="252" max="252" width="6.37272727272727" style="7" customWidth="1"/>
    <col min="253" max="253" width="9.87272727272727" style="7" customWidth="1"/>
    <col min="254" max="254" width="7.87272727272727" style="7" customWidth="1"/>
    <col min="255" max="255" width="6.87272727272727" style="7" customWidth="1"/>
    <col min="256" max="256" width="9" style="7" customWidth="1"/>
    <col min="257" max="259" width="9" style="7"/>
    <col min="260" max="260" width="12.8727272727273" style="7" customWidth="1"/>
    <col min="261" max="261" width="9.37272727272727" style="7" customWidth="1"/>
    <col min="262" max="262" width="8.12727272727273" style="7" customWidth="1"/>
    <col min="263" max="263" width="9.75454545454545" style="7" customWidth="1"/>
    <col min="264" max="264" width="6" style="7" customWidth="1"/>
    <col min="265" max="265" width="8.5" style="7" customWidth="1"/>
    <col min="266" max="270" width="10.8727272727273" style="7" customWidth="1"/>
    <col min="271" max="276" width="9" style="7"/>
    <col min="277" max="277" width="9.37272727272727" style="7" customWidth="1"/>
    <col min="278" max="477" width="9" style="7"/>
    <col min="478" max="478" width="7.87272727272727" style="7" customWidth="1"/>
    <col min="479" max="479" width="13.8727272727273" style="7" customWidth="1"/>
    <col min="480" max="480" width="19.1272727272727" style="7" customWidth="1"/>
    <col min="481" max="481" width="9" style="7"/>
    <col min="482" max="482" width="12" style="7" customWidth="1"/>
    <col min="483" max="484" width="12.1272727272727" style="7" customWidth="1"/>
    <col min="485" max="485" width="18.1272727272727" style="7" customWidth="1"/>
    <col min="486" max="488" width="9" style="7"/>
    <col min="489" max="489" width="9.62727272727273" style="7" customWidth="1"/>
    <col min="490" max="491" width="9.87272727272727" style="7" customWidth="1"/>
    <col min="492" max="492" width="8.5" style="7" customWidth="1"/>
    <col min="493" max="493" width="6.12727272727273" style="7" customWidth="1"/>
    <col min="494" max="494" width="11" style="7" customWidth="1"/>
    <col min="495" max="496" width="7.87272727272727" style="7" customWidth="1"/>
    <col min="497" max="497" width="10.1272727272727" style="7" customWidth="1"/>
    <col min="498" max="498" width="7.12727272727273" style="7" customWidth="1"/>
    <col min="499" max="499" width="6.12727272727273" style="7" customWidth="1"/>
    <col min="500" max="500" width="12" style="7" customWidth="1"/>
    <col min="501" max="501" width="7" style="7" customWidth="1"/>
    <col min="502" max="502" width="8.12727272727273" style="7" customWidth="1"/>
    <col min="503" max="503" width="7.87272727272727" style="7" customWidth="1"/>
    <col min="504" max="504" width="6" style="7" customWidth="1"/>
    <col min="505" max="505" width="6.37272727272727" style="7" customWidth="1"/>
    <col min="506" max="506" width="9.87272727272727" style="7" customWidth="1"/>
    <col min="507" max="507" width="6" style="7" customWidth="1"/>
    <col min="508" max="508" width="6.37272727272727" style="7" customWidth="1"/>
    <col min="509" max="509" width="9.87272727272727" style="7" customWidth="1"/>
    <col min="510" max="510" width="7.87272727272727" style="7" customWidth="1"/>
    <col min="511" max="511" width="6.87272727272727" style="7" customWidth="1"/>
    <col min="512" max="512" width="9" style="7" customWidth="1"/>
    <col min="513" max="515" width="9" style="7"/>
    <col min="516" max="516" width="12.8727272727273" style="7" customWidth="1"/>
    <col min="517" max="517" width="9.37272727272727" style="7" customWidth="1"/>
    <col min="518" max="518" width="8.12727272727273" style="7" customWidth="1"/>
    <col min="519" max="519" width="9.75454545454545" style="7" customWidth="1"/>
    <col min="520" max="520" width="6" style="7" customWidth="1"/>
    <col min="521" max="521" width="8.5" style="7" customWidth="1"/>
    <col min="522" max="526" width="10.8727272727273" style="7" customWidth="1"/>
    <col min="527" max="532" width="9" style="7"/>
    <col min="533" max="533" width="9.37272727272727" style="7" customWidth="1"/>
    <col min="534" max="733" width="9" style="7"/>
    <col min="734" max="734" width="7.87272727272727" style="7" customWidth="1"/>
    <col min="735" max="735" width="13.8727272727273" style="7" customWidth="1"/>
    <col min="736" max="736" width="19.1272727272727" style="7" customWidth="1"/>
    <col min="737" max="737" width="9" style="7"/>
    <col min="738" max="738" width="12" style="7" customWidth="1"/>
    <col min="739" max="740" width="12.1272727272727" style="7" customWidth="1"/>
    <col min="741" max="741" width="18.1272727272727" style="7" customWidth="1"/>
    <col min="742" max="744" width="9" style="7"/>
    <col min="745" max="745" width="9.62727272727273" style="7" customWidth="1"/>
    <col min="746" max="747" width="9.87272727272727" style="7" customWidth="1"/>
    <col min="748" max="748" width="8.5" style="7" customWidth="1"/>
    <col min="749" max="749" width="6.12727272727273" style="7" customWidth="1"/>
    <col min="750" max="750" width="11" style="7" customWidth="1"/>
    <col min="751" max="752" width="7.87272727272727" style="7" customWidth="1"/>
    <col min="753" max="753" width="10.1272727272727" style="7" customWidth="1"/>
    <col min="754" max="754" width="7.12727272727273" style="7" customWidth="1"/>
    <col min="755" max="755" width="6.12727272727273" style="7" customWidth="1"/>
    <col min="756" max="756" width="12" style="7" customWidth="1"/>
    <col min="757" max="757" width="7" style="7" customWidth="1"/>
    <col min="758" max="758" width="8.12727272727273" style="7" customWidth="1"/>
    <col min="759" max="759" width="7.87272727272727" style="7" customWidth="1"/>
    <col min="760" max="760" width="6" style="7" customWidth="1"/>
    <col min="761" max="761" width="6.37272727272727" style="7" customWidth="1"/>
    <col min="762" max="762" width="9.87272727272727" style="7" customWidth="1"/>
    <col min="763" max="763" width="6" style="7" customWidth="1"/>
    <col min="764" max="764" width="6.37272727272727" style="7" customWidth="1"/>
    <col min="765" max="765" width="9.87272727272727" style="7" customWidth="1"/>
    <col min="766" max="766" width="7.87272727272727" style="7" customWidth="1"/>
    <col min="767" max="767" width="6.87272727272727" style="7" customWidth="1"/>
    <col min="768" max="768" width="9" style="7" customWidth="1"/>
    <col min="769" max="771" width="9" style="7"/>
    <col min="772" max="772" width="12.8727272727273" style="7" customWidth="1"/>
    <col min="773" max="773" width="9.37272727272727" style="7" customWidth="1"/>
    <col min="774" max="774" width="8.12727272727273" style="7" customWidth="1"/>
    <col min="775" max="775" width="9.75454545454545" style="7" customWidth="1"/>
    <col min="776" max="776" width="6" style="7" customWidth="1"/>
    <col min="777" max="777" width="8.5" style="7" customWidth="1"/>
    <col min="778" max="782" width="10.8727272727273" style="7" customWidth="1"/>
    <col min="783" max="788" width="9" style="7"/>
    <col min="789" max="789" width="9.37272727272727" style="7" customWidth="1"/>
    <col min="790" max="989" width="9" style="7"/>
    <col min="990" max="990" width="7.87272727272727" style="7" customWidth="1"/>
    <col min="991" max="991" width="13.8727272727273" style="7" customWidth="1"/>
    <col min="992" max="992" width="19.1272727272727" style="7" customWidth="1"/>
    <col min="993" max="993" width="9" style="7"/>
    <col min="994" max="994" width="12" style="7" customWidth="1"/>
    <col min="995" max="996" width="12.1272727272727" style="7" customWidth="1"/>
    <col min="997" max="997" width="18.1272727272727" style="7" customWidth="1"/>
    <col min="998" max="1000" width="9" style="7"/>
    <col min="1001" max="1001" width="9.62727272727273" style="7" customWidth="1"/>
    <col min="1002" max="1003" width="9.87272727272727" style="7" customWidth="1"/>
    <col min="1004" max="1004" width="8.5" style="7" customWidth="1"/>
    <col min="1005" max="1005" width="6.12727272727273" style="7" customWidth="1"/>
    <col min="1006" max="1006" width="11" style="7" customWidth="1"/>
    <col min="1007" max="1008" width="7.87272727272727" style="7" customWidth="1"/>
    <col min="1009" max="1009" width="10.1272727272727" style="7" customWidth="1"/>
    <col min="1010" max="1010" width="7.12727272727273" style="7" customWidth="1"/>
    <col min="1011" max="1011" width="6.12727272727273" style="7" customWidth="1"/>
    <col min="1012" max="1012" width="12" style="7" customWidth="1"/>
    <col min="1013" max="1013" width="7" style="7" customWidth="1"/>
    <col min="1014" max="1014" width="8.12727272727273" style="7" customWidth="1"/>
    <col min="1015" max="1015" width="7.87272727272727" style="7" customWidth="1"/>
    <col min="1016" max="1016" width="6" style="7" customWidth="1"/>
    <col min="1017" max="1017" width="6.37272727272727" style="7" customWidth="1"/>
    <col min="1018" max="1018" width="9.87272727272727" style="7" customWidth="1"/>
    <col min="1019" max="1019" width="6" style="7" customWidth="1"/>
    <col min="1020" max="1020" width="6.37272727272727" style="7" customWidth="1"/>
    <col min="1021" max="1021" width="9.87272727272727" style="7" customWidth="1"/>
    <col min="1022" max="1022" width="7.87272727272727" style="7" customWidth="1"/>
    <col min="1023" max="1023" width="6.87272727272727" style="7" customWidth="1"/>
    <col min="1024" max="1024" width="9" style="7" customWidth="1"/>
    <col min="1025" max="1027" width="9" style="7"/>
    <col min="1028" max="1028" width="12.8727272727273" style="7" customWidth="1"/>
    <col min="1029" max="1029" width="9.37272727272727" style="7" customWidth="1"/>
    <col min="1030" max="1030" width="8.12727272727273" style="7" customWidth="1"/>
    <col min="1031" max="1031" width="9.75454545454545" style="7" customWidth="1"/>
    <col min="1032" max="1032" width="6" style="7" customWidth="1"/>
    <col min="1033" max="1033" width="8.5" style="7" customWidth="1"/>
    <col min="1034" max="1038" width="10.8727272727273" style="7" customWidth="1"/>
    <col min="1039" max="1044" width="9" style="7"/>
    <col min="1045" max="1045" width="9.37272727272727" style="7" customWidth="1"/>
    <col min="1046" max="1245" width="9" style="7"/>
    <col min="1246" max="1246" width="7.87272727272727" style="7" customWidth="1"/>
    <col min="1247" max="1247" width="13.8727272727273" style="7" customWidth="1"/>
    <col min="1248" max="1248" width="19.1272727272727" style="7" customWidth="1"/>
    <col min="1249" max="1249" width="9" style="7"/>
    <col min="1250" max="1250" width="12" style="7" customWidth="1"/>
    <col min="1251" max="1252" width="12.1272727272727" style="7" customWidth="1"/>
    <col min="1253" max="1253" width="18.1272727272727" style="7" customWidth="1"/>
    <col min="1254" max="1256" width="9" style="7"/>
    <col min="1257" max="1257" width="9.62727272727273" style="7" customWidth="1"/>
    <col min="1258" max="1259" width="9.87272727272727" style="7" customWidth="1"/>
    <col min="1260" max="1260" width="8.5" style="7" customWidth="1"/>
    <col min="1261" max="1261" width="6.12727272727273" style="7" customWidth="1"/>
    <col min="1262" max="1262" width="11" style="7" customWidth="1"/>
    <col min="1263" max="1264" width="7.87272727272727" style="7" customWidth="1"/>
    <col min="1265" max="1265" width="10.1272727272727" style="7" customWidth="1"/>
    <col min="1266" max="1266" width="7.12727272727273" style="7" customWidth="1"/>
    <col min="1267" max="1267" width="6.12727272727273" style="7" customWidth="1"/>
    <col min="1268" max="1268" width="12" style="7" customWidth="1"/>
    <col min="1269" max="1269" width="7" style="7" customWidth="1"/>
    <col min="1270" max="1270" width="8.12727272727273" style="7" customWidth="1"/>
    <col min="1271" max="1271" width="7.87272727272727" style="7" customWidth="1"/>
    <col min="1272" max="1272" width="6" style="7" customWidth="1"/>
    <col min="1273" max="1273" width="6.37272727272727" style="7" customWidth="1"/>
    <col min="1274" max="1274" width="9.87272727272727" style="7" customWidth="1"/>
    <col min="1275" max="1275" width="6" style="7" customWidth="1"/>
    <col min="1276" max="1276" width="6.37272727272727" style="7" customWidth="1"/>
    <col min="1277" max="1277" width="9.87272727272727" style="7" customWidth="1"/>
    <col min="1278" max="1278" width="7.87272727272727" style="7" customWidth="1"/>
    <col min="1279" max="1279" width="6.87272727272727" style="7" customWidth="1"/>
    <col min="1280" max="1280" width="9" style="7" customWidth="1"/>
    <col min="1281" max="1283" width="9" style="7"/>
    <col min="1284" max="1284" width="12.8727272727273" style="7" customWidth="1"/>
    <col min="1285" max="1285" width="9.37272727272727" style="7" customWidth="1"/>
    <col min="1286" max="1286" width="8.12727272727273" style="7" customWidth="1"/>
    <col min="1287" max="1287" width="9.75454545454545" style="7" customWidth="1"/>
    <col min="1288" max="1288" width="6" style="7" customWidth="1"/>
    <col min="1289" max="1289" width="8.5" style="7" customWidth="1"/>
    <col min="1290" max="1294" width="10.8727272727273" style="7" customWidth="1"/>
    <col min="1295" max="1300" width="9" style="7"/>
    <col min="1301" max="1301" width="9.37272727272727" style="7" customWidth="1"/>
    <col min="1302" max="1501" width="9" style="7"/>
    <col min="1502" max="1502" width="7.87272727272727" style="7" customWidth="1"/>
    <col min="1503" max="1503" width="13.8727272727273" style="7" customWidth="1"/>
    <col min="1504" max="1504" width="19.1272727272727" style="7" customWidth="1"/>
    <col min="1505" max="1505" width="9" style="7"/>
    <col min="1506" max="1506" width="12" style="7" customWidth="1"/>
    <col min="1507" max="1508" width="12.1272727272727" style="7" customWidth="1"/>
    <col min="1509" max="1509" width="18.1272727272727" style="7" customWidth="1"/>
    <col min="1510" max="1512" width="9" style="7"/>
    <col min="1513" max="1513" width="9.62727272727273" style="7" customWidth="1"/>
    <col min="1514" max="1515" width="9.87272727272727" style="7" customWidth="1"/>
    <col min="1516" max="1516" width="8.5" style="7" customWidth="1"/>
    <col min="1517" max="1517" width="6.12727272727273" style="7" customWidth="1"/>
    <col min="1518" max="1518" width="11" style="7" customWidth="1"/>
    <col min="1519" max="1520" width="7.87272727272727" style="7" customWidth="1"/>
    <col min="1521" max="1521" width="10.1272727272727" style="7" customWidth="1"/>
    <col min="1522" max="1522" width="7.12727272727273" style="7" customWidth="1"/>
    <col min="1523" max="1523" width="6.12727272727273" style="7" customWidth="1"/>
    <col min="1524" max="1524" width="12" style="7" customWidth="1"/>
    <col min="1525" max="1525" width="7" style="7" customWidth="1"/>
    <col min="1526" max="1526" width="8.12727272727273" style="7" customWidth="1"/>
    <col min="1527" max="1527" width="7.87272727272727" style="7" customWidth="1"/>
    <col min="1528" max="1528" width="6" style="7" customWidth="1"/>
    <col min="1529" max="1529" width="6.37272727272727" style="7" customWidth="1"/>
    <col min="1530" max="1530" width="9.87272727272727" style="7" customWidth="1"/>
    <col min="1531" max="1531" width="6" style="7" customWidth="1"/>
    <col min="1532" max="1532" width="6.37272727272727" style="7" customWidth="1"/>
    <col min="1533" max="1533" width="9.87272727272727" style="7" customWidth="1"/>
    <col min="1534" max="1534" width="7.87272727272727" style="7" customWidth="1"/>
    <col min="1535" max="1535" width="6.87272727272727" style="7" customWidth="1"/>
    <col min="1536" max="1536" width="9" style="7" customWidth="1"/>
    <col min="1537" max="1539" width="9" style="7"/>
    <col min="1540" max="1540" width="12.8727272727273" style="7" customWidth="1"/>
    <col min="1541" max="1541" width="9.37272727272727" style="7" customWidth="1"/>
    <col min="1542" max="1542" width="8.12727272727273" style="7" customWidth="1"/>
    <col min="1543" max="1543" width="9.75454545454545" style="7" customWidth="1"/>
    <col min="1544" max="1544" width="6" style="7" customWidth="1"/>
    <col min="1545" max="1545" width="8.5" style="7" customWidth="1"/>
    <col min="1546" max="1550" width="10.8727272727273" style="7" customWidth="1"/>
    <col min="1551" max="1556" width="9" style="7"/>
    <col min="1557" max="1557" width="9.37272727272727" style="7" customWidth="1"/>
    <col min="1558" max="1757" width="9" style="7"/>
    <col min="1758" max="1758" width="7.87272727272727" style="7" customWidth="1"/>
    <col min="1759" max="1759" width="13.8727272727273" style="7" customWidth="1"/>
    <col min="1760" max="1760" width="19.1272727272727" style="7" customWidth="1"/>
    <col min="1761" max="1761" width="9" style="7"/>
    <col min="1762" max="1762" width="12" style="7" customWidth="1"/>
    <col min="1763" max="1764" width="12.1272727272727" style="7" customWidth="1"/>
    <col min="1765" max="1765" width="18.1272727272727" style="7" customWidth="1"/>
    <col min="1766" max="1768" width="9" style="7"/>
    <col min="1769" max="1769" width="9.62727272727273" style="7" customWidth="1"/>
    <col min="1770" max="1771" width="9.87272727272727" style="7" customWidth="1"/>
    <col min="1772" max="1772" width="8.5" style="7" customWidth="1"/>
    <col min="1773" max="1773" width="6.12727272727273" style="7" customWidth="1"/>
    <col min="1774" max="1774" width="11" style="7" customWidth="1"/>
    <col min="1775" max="1776" width="7.87272727272727" style="7" customWidth="1"/>
    <col min="1777" max="1777" width="10.1272727272727" style="7" customWidth="1"/>
    <col min="1778" max="1778" width="7.12727272727273" style="7" customWidth="1"/>
    <col min="1779" max="1779" width="6.12727272727273" style="7" customWidth="1"/>
    <col min="1780" max="1780" width="12" style="7" customWidth="1"/>
    <col min="1781" max="1781" width="7" style="7" customWidth="1"/>
    <col min="1782" max="1782" width="8.12727272727273" style="7" customWidth="1"/>
    <col min="1783" max="1783" width="7.87272727272727" style="7" customWidth="1"/>
    <col min="1784" max="1784" width="6" style="7" customWidth="1"/>
    <col min="1785" max="1785" width="6.37272727272727" style="7" customWidth="1"/>
    <col min="1786" max="1786" width="9.87272727272727" style="7" customWidth="1"/>
    <col min="1787" max="1787" width="6" style="7" customWidth="1"/>
    <col min="1788" max="1788" width="6.37272727272727" style="7" customWidth="1"/>
    <col min="1789" max="1789" width="9.87272727272727" style="7" customWidth="1"/>
    <col min="1790" max="1790" width="7.87272727272727" style="7" customWidth="1"/>
    <col min="1791" max="1791" width="6.87272727272727" style="7" customWidth="1"/>
    <col min="1792" max="1792" width="9" style="7" customWidth="1"/>
    <col min="1793" max="1795" width="9" style="7"/>
    <col min="1796" max="1796" width="12.8727272727273" style="7" customWidth="1"/>
    <col min="1797" max="1797" width="9.37272727272727" style="7" customWidth="1"/>
    <col min="1798" max="1798" width="8.12727272727273" style="7" customWidth="1"/>
    <col min="1799" max="1799" width="9.75454545454545" style="7" customWidth="1"/>
    <col min="1800" max="1800" width="6" style="7" customWidth="1"/>
    <col min="1801" max="1801" width="8.5" style="7" customWidth="1"/>
    <col min="1802" max="1806" width="10.8727272727273" style="7" customWidth="1"/>
    <col min="1807" max="1812" width="9" style="7"/>
    <col min="1813" max="1813" width="9.37272727272727" style="7" customWidth="1"/>
    <col min="1814" max="2013" width="9" style="7"/>
    <col min="2014" max="2014" width="7.87272727272727" style="7" customWidth="1"/>
    <col min="2015" max="2015" width="13.8727272727273" style="7" customWidth="1"/>
    <col min="2016" max="2016" width="19.1272727272727" style="7" customWidth="1"/>
    <col min="2017" max="2017" width="9" style="7"/>
    <col min="2018" max="2018" width="12" style="7" customWidth="1"/>
    <col min="2019" max="2020" width="12.1272727272727" style="7" customWidth="1"/>
    <col min="2021" max="2021" width="18.1272727272727" style="7" customWidth="1"/>
    <col min="2022" max="2024" width="9" style="7"/>
    <col min="2025" max="2025" width="9.62727272727273" style="7" customWidth="1"/>
    <col min="2026" max="2027" width="9.87272727272727" style="7" customWidth="1"/>
    <col min="2028" max="2028" width="8.5" style="7" customWidth="1"/>
    <col min="2029" max="2029" width="6.12727272727273" style="7" customWidth="1"/>
    <col min="2030" max="2030" width="11" style="7" customWidth="1"/>
    <col min="2031" max="2032" width="7.87272727272727" style="7" customWidth="1"/>
    <col min="2033" max="2033" width="10.1272727272727" style="7" customWidth="1"/>
    <col min="2034" max="2034" width="7.12727272727273" style="7" customWidth="1"/>
    <col min="2035" max="2035" width="6.12727272727273" style="7" customWidth="1"/>
    <col min="2036" max="2036" width="12" style="7" customWidth="1"/>
    <col min="2037" max="2037" width="7" style="7" customWidth="1"/>
    <col min="2038" max="2038" width="8.12727272727273" style="7" customWidth="1"/>
    <col min="2039" max="2039" width="7.87272727272727" style="7" customWidth="1"/>
    <col min="2040" max="2040" width="6" style="7" customWidth="1"/>
    <col min="2041" max="2041" width="6.37272727272727" style="7" customWidth="1"/>
    <col min="2042" max="2042" width="9.87272727272727" style="7" customWidth="1"/>
    <col min="2043" max="2043" width="6" style="7" customWidth="1"/>
    <col min="2044" max="2044" width="6.37272727272727" style="7" customWidth="1"/>
    <col min="2045" max="2045" width="9.87272727272727" style="7" customWidth="1"/>
    <col min="2046" max="2046" width="7.87272727272727" style="7" customWidth="1"/>
    <col min="2047" max="2047" width="6.87272727272727" style="7" customWidth="1"/>
    <col min="2048" max="2048" width="9" style="7" customWidth="1"/>
    <col min="2049" max="2051" width="9" style="7"/>
    <col min="2052" max="2052" width="12.8727272727273" style="7" customWidth="1"/>
    <col min="2053" max="2053" width="9.37272727272727" style="7" customWidth="1"/>
    <col min="2054" max="2054" width="8.12727272727273" style="7" customWidth="1"/>
    <col min="2055" max="2055" width="9.75454545454545" style="7" customWidth="1"/>
    <col min="2056" max="2056" width="6" style="7" customWidth="1"/>
    <col min="2057" max="2057" width="8.5" style="7" customWidth="1"/>
    <col min="2058" max="2062" width="10.8727272727273" style="7" customWidth="1"/>
    <col min="2063" max="2068" width="9" style="7"/>
    <col min="2069" max="2069" width="9.37272727272727" style="7" customWidth="1"/>
    <col min="2070" max="2269" width="9" style="7"/>
    <col min="2270" max="2270" width="7.87272727272727" style="7" customWidth="1"/>
    <col min="2271" max="2271" width="13.8727272727273" style="7" customWidth="1"/>
    <col min="2272" max="2272" width="19.1272727272727" style="7" customWidth="1"/>
    <col min="2273" max="2273" width="9" style="7"/>
    <col min="2274" max="2274" width="12" style="7" customWidth="1"/>
    <col min="2275" max="2276" width="12.1272727272727" style="7" customWidth="1"/>
    <col min="2277" max="2277" width="18.1272727272727" style="7" customWidth="1"/>
    <col min="2278" max="2280" width="9" style="7"/>
    <col min="2281" max="2281" width="9.62727272727273" style="7" customWidth="1"/>
    <col min="2282" max="2283" width="9.87272727272727" style="7" customWidth="1"/>
    <col min="2284" max="2284" width="8.5" style="7" customWidth="1"/>
    <col min="2285" max="2285" width="6.12727272727273" style="7" customWidth="1"/>
    <col min="2286" max="2286" width="11" style="7" customWidth="1"/>
    <col min="2287" max="2288" width="7.87272727272727" style="7" customWidth="1"/>
    <col min="2289" max="2289" width="10.1272727272727" style="7" customWidth="1"/>
    <col min="2290" max="2290" width="7.12727272727273" style="7" customWidth="1"/>
    <col min="2291" max="2291" width="6.12727272727273" style="7" customWidth="1"/>
    <col min="2292" max="2292" width="12" style="7" customWidth="1"/>
    <col min="2293" max="2293" width="7" style="7" customWidth="1"/>
    <col min="2294" max="2294" width="8.12727272727273" style="7" customWidth="1"/>
    <col min="2295" max="2295" width="7.87272727272727" style="7" customWidth="1"/>
    <col min="2296" max="2296" width="6" style="7" customWidth="1"/>
    <col min="2297" max="2297" width="6.37272727272727" style="7" customWidth="1"/>
    <col min="2298" max="2298" width="9.87272727272727" style="7" customWidth="1"/>
    <col min="2299" max="2299" width="6" style="7" customWidth="1"/>
    <col min="2300" max="2300" width="6.37272727272727" style="7" customWidth="1"/>
    <col min="2301" max="2301" width="9.87272727272727" style="7" customWidth="1"/>
    <col min="2302" max="2302" width="7.87272727272727" style="7" customWidth="1"/>
    <col min="2303" max="2303" width="6.87272727272727" style="7" customWidth="1"/>
    <col min="2304" max="2304" width="9" style="7" customWidth="1"/>
    <col min="2305" max="2307" width="9" style="7"/>
    <col min="2308" max="2308" width="12.8727272727273" style="7" customWidth="1"/>
    <col min="2309" max="2309" width="9.37272727272727" style="7" customWidth="1"/>
    <col min="2310" max="2310" width="8.12727272727273" style="7" customWidth="1"/>
    <col min="2311" max="2311" width="9.75454545454545" style="7" customWidth="1"/>
    <col min="2312" max="2312" width="6" style="7" customWidth="1"/>
    <col min="2313" max="2313" width="8.5" style="7" customWidth="1"/>
    <col min="2314" max="2318" width="10.8727272727273" style="7" customWidth="1"/>
    <col min="2319" max="2324" width="9" style="7"/>
    <col min="2325" max="2325" width="9.37272727272727" style="7" customWidth="1"/>
    <col min="2326" max="2525" width="9" style="7"/>
    <col min="2526" max="2526" width="7.87272727272727" style="7" customWidth="1"/>
    <col min="2527" max="2527" width="13.8727272727273" style="7" customWidth="1"/>
    <col min="2528" max="2528" width="19.1272727272727" style="7" customWidth="1"/>
    <col min="2529" max="2529" width="9" style="7"/>
    <col min="2530" max="2530" width="12" style="7" customWidth="1"/>
    <col min="2531" max="2532" width="12.1272727272727" style="7" customWidth="1"/>
    <col min="2533" max="2533" width="18.1272727272727" style="7" customWidth="1"/>
    <col min="2534" max="2536" width="9" style="7"/>
    <col min="2537" max="2537" width="9.62727272727273" style="7" customWidth="1"/>
    <col min="2538" max="2539" width="9.87272727272727" style="7" customWidth="1"/>
    <col min="2540" max="2540" width="8.5" style="7" customWidth="1"/>
    <col min="2541" max="2541" width="6.12727272727273" style="7" customWidth="1"/>
    <col min="2542" max="2542" width="11" style="7" customWidth="1"/>
    <col min="2543" max="2544" width="7.87272727272727" style="7" customWidth="1"/>
    <col min="2545" max="2545" width="10.1272727272727" style="7" customWidth="1"/>
    <col min="2546" max="2546" width="7.12727272727273" style="7" customWidth="1"/>
    <col min="2547" max="2547" width="6.12727272727273" style="7" customWidth="1"/>
    <col min="2548" max="2548" width="12" style="7" customWidth="1"/>
    <col min="2549" max="2549" width="7" style="7" customWidth="1"/>
    <col min="2550" max="2550" width="8.12727272727273" style="7" customWidth="1"/>
    <col min="2551" max="2551" width="7.87272727272727" style="7" customWidth="1"/>
    <col min="2552" max="2552" width="6" style="7" customWidth="1"/>
    <col min="2553" max="2553" width="6.37272727272727" style="7" customWidth="1"/>
    <col min="2554" max="2554" width="9.87272727272727" style="7" customWidth="1"/>
    <col min="2555" max="2555" width="6" style="7" customWidth="1"/>
    <col min="2556" max="2556" width="6.37272727272727" style="7" customWidth="1"/>
    <col min="2557" max="2557" width="9.87272727272727" style="7" customWidth="1"/>
    <col min="2558" max="2558" width="7.87272727272727" style="7" customWidth="1"/>
    <col min="2559" max="2559" width="6.87272727272727" style="7" customWidth="1"/>
    <col min="2560" max="2560" width="9" style="7" customWidth="1"/>
    <col min="2561" max="2563" width="9" style="7"/>
    <col min="2564" max="2564" width="12.8727272727273" style="7" customWidth="1"/>
    <col min="2565" max="2565" width="9.37272727272727" style="7" customWidth="1"/>
    <col min="2566" max="2566" width="8.12727272727273" style="7" customWidth="1"/>
    <col min="2567" max="2567" width="9.75454545454545" style="7" customWidth="1"/>
    <col min="2568" max="2568" width="6" style="7" customWidth="1"/>
    <col min="2569" max="2569" width="8.5" style="7" customWidth="1"/>
    <col min="2570" max="2574" width="10.8727272727273" style="7" customWidth="1"/>
    <col min="2575" max="2580" width="9" style="7"/>
    <col min="2581" max="2581" width="9.37272727272727" style="7" customWidth="1"/>
    <col min="2582" max="2781" width="9" style="7"/>
    <col min="2782" max="2782" width="7.87272727272727" style="7" customWidth="1"/>
    <col min="2783" max="2783" width="13.8727272727273" style="7" customWidth="1"/>
    <col min="2784" max="2784" width="19.1272727272727" style="7" customWidth="1"/>
    <col min="2785" max="2785" width="9" style="7"/>
    <col min="2786" max="2786" width="12" style="7" customWidth="1"/>
    <col min="2787" max="2788" width="12.1272727272727" style="7" customWidth="1"/>
    <col min="2789" max="2789" width="18.1272727272727" style="7" customWidth="1"/>
    <col min="2790" max="2792" width="9" style="7"/>
    <col min="2793" max="2793" width="9.62727272727273" style="7" customWidth="1"/>
    <col min="2794" max="2795" width="9.87272727272727" style="7" customWidth="1"/>
    <col min="2796" max="2796" width="8.5" style="7" customWidth="1"/>
    <col min="2797" max="2797" width="6.12727272727273" style="7" customWidth="1"/>
    <col min="2798" max="2798" width="11" style="7" customWidth="1"/>
    <col min="2799" max="2800" width="7.87272727272727" style="7" customWidth="1"/>
    <col min="2801" max="2801" width="10.1272727272727" style="7" customWidth="1"/>
    <col min="2802" max="2802" width="7.12727272727273" style="7" customWidth="1"/>
    <col min="2803" max="2803" width="6.12727272727273" style="7" customWidth="1"/>
    <col min="2804" max="2804" width="12" style="7" customWidth="1"/>
    <col min="2805" max="2805" width="7" style="7" customWidth="1"/>
    <col min="2806" max="2806" width="8.12727272727273" style="7" customWidth="1"/>
    <col min="2807" max="2807" width="7.87272727272727" style="7" customWidth="1"/>
    <col min="2808" max="2808" width="6" style="7" customWidth="1"/>
    <col min="2809" max="2809" width="6.37272727272727" style="7" customWidth="1"/>
    <col min="2810" max="2810" width="9.87272727272727" style="7" customWidth="1"/>
    <col min="2811" max="2811" width="6" style="7" customWidth="1"/>
    <col min="2812" max="2812" width="6.37272727272727" style="7" customWidth="1"/>
    <col min="2813" max="2813" width="9.87272727272727" style="7" customWidth="1"/>
    <col min="2814" max="2814" width="7.87272727272727" style="7" customWidth="1"/>
    <col min="2815" max="2815" width="6.87272727272727" style="7" customWidth="1"/>
    <col min="2816" max="2816" width="9" style="7" customWidth="1"/>
    <col min="2817" max="2819" width="9" style="7"/>
    <col min="2820" max="2820" width="12.8727272727273" style="7" customWidth="1"/>
    <col min="2821" max="2821" width="9.37272727272727" style="7" customWidth="1"/>
    <col min="2822" max="2822" width="8.12727272727273" style="7" customWidth="1"/>
    <col min="2823" max="2823" width="9.75454545454545" style="7" customWidth="1"/>
    <col min="2824" max="2824" width="6" style="7" customWidth="1"/>
    <col min="2825" max="2825" width="8.5" style="7" customWidth="1"/>
    <col min="2826" max="2830" width="10.8727272727273" style="7" customWidth="1"/>
    <col min="2831" max="2836" width="9" style="7"/>
    <col min="2837" max="2837" width="9.37272727272727" style="7" customWidth="1"/>
    <col min="2838" max="3037" width="9" style="7"/>
    <col min="3038" max="3038" width="7.87272727272727" style="7" customWidth="1"/>
    <col min="3039" max="3039" width="13.8727272727273" style="7" customWidth="1"/>
    <col min="3040" max="3040" width="19.1272727272727" style="7" customWidth="1"/>
    <col min="3041" max="3041" width="9" style="7"/>
    <col min="3042" max="3042" width="12" style="7" customWidth="1"/>
    <col min="3043" max="3044" width="12.1272727272727" style="7" customWidth="1"/>
    <col min="3045" max="3045" width="18.1272727272727" style="7" customWidth="1"/>
    <col min="3046" max="3048" width="9" style="7"/>
    <col min="3049" max="3049" width="9.62727272727273" style="7" customWidth="1"/>
    <col min="3050" max="3051" width="9.87272727272727" style="7" customWidth="1"/>
    <col min="3052" max="3052" width="8.5" style="7" customWidth="1"/>
    <col min="3053" max="3053" width="6.12727272727273" style="7" customWidth="1"/>
    <col min="3054" max="3054" width="11" style="7" customWidth="1"/>
    <col min="3055" max="3056" width="7.87272727272727" style="7" customWidth="1"/>
    <col min="3057" max="3057" width="10.1272727272727" style="7" customWidth="1"/>
    <col min="3058" max="3058" width="7.12727272727273" style="7" customWidth="1"/>
    <col min="3059" max="3059" width="6.12727272727273" style="7" customWidth="1"/>
    <col min="3060" max="3060" width="12" style="7" customWidth="1"/>
    <col min="3061" max="3061" width="7" style="7" customWidth="1"/>
    <col min="3062" max="3062" width="8.12727272727273" style="7" customWidth="1"/>
    <col min="3063" max="3063" width="7.87272727272727" style="7" customWidth="1"/>
    <col min="3064" max="3064" width="6" style="7" customWidth="1"/>
    <col min="3065" max="3065" width="6.37272727272727" style="7" customWidth="1"/>
    <col min="3066" max="3066" width="9.87272727272727" style="7" customWidth="1"/>
    <col min="3067" max="3067" width="6" style="7" customWidth="1"/>
    <col min="3068" max="3068" width="6.37272727272727" style="7" customWidth="1"/>
    <col min="3069" max="3069" width="9.87272727272727" style="7" customWidth="1"/>
    <col min="3070" max="3070" width="7.87272727272727" style="7" customWidth="1"/>
    <col min="3071" max="3071" width="6.87272727272727" style="7" customWidth="1"/>
    <col min="3072" max="3072" width="9" style="7" customWidth="1"/>
    <col min="3073" max="3075" width="9" style="7"/>
    <col min="3076" max="3076" width="12.8727272727273" style="7" customWidth="1"/>
    <col min="3077" max="3077" width="9.37272727272727" style="7" customWidth="1"/>
    <col min="3078" max="3078" width="8.12727272727273" style="7" customWidth="1"/>
    <col min="3079" max="3079" width="9.75454545454545" style="7" customWidth="1"/>
    <col min="3080" max="3080" width="6" style="7" customWidth="1"/>
    <col min="3081" max="3081" width="8.5" style="7" customWidth="1"/>
    <col min="3082" max="3086" width="10.8727272727273" style="7" customWidth="1"/>
    <col min="3087" max="3092" width="9" style="7"/>
    <col min="3093" max="3093" width="9.37272727272727" style="7" customWidth="1"/>
    <col min="3094" max="3293" width="9" style="7"/>
    <col min="3294" max="3294" width="7.87272727272727" style="7" customWidth="1"/>
    <col min="3295" max="3295" width="13.8727272727273" style="7" customWidth="1"/>
    <col min="3296" max="3296" width="19.1272727272727" style="7" customWidth="1"/>
    <col min="3297" max="3297" width="9" style="7"/>
    <col min="3298" max="3298" width="12" style="7" customWidth="1"/>
    <col min="3299" max="3300" width="12.1272727272727" style="7" customWidth="1"/>
    <col min="3301" max="3301" width="18.1272727272727" style="7" customWidth="1"/>
    <col min="3302" max="3304" width="9" style="7"/>
    <col min="3305" max="3305" width="9.62727272727273" style="7" customWidth="1"/>
    <col min="3306" max="3307" width="9.87272727272727" style="7" customWidth="1"/>
    <col min="3308" max="3308" width="8.5" style="7" customWidth="1"/>
    <col min="3309" max="3309" width="6.12727272727273" style="7" customWidth="1"/>
    <col min="3310" max="3310" width="11" style="7" customWidth="1"/>
    <col min="3311" max="3312" width="7.87272727272727" style="7" customWidth="1"/>
    <col min="3313" max="3313" width="10.1272727272727" style="7" customWidth="1"/>
    <col min="3314" max="3314" width="7.12727272727273" style="7" customWidth="1"/>
    <col min="3315" max="3315" width="6.12727272727273" style="7" customWidth="1"/>
    <col min="3316" max="3316" width="12" style="7" customWidth="1"/>
    <col min="3317" max="3317" width="7" style="7" customWidth="1"/>
    <col min="3318" max="3318" width="8.12727272727273" style="7" customWidth="1"/>
    <col min="3319" max="3319" width="7.87272727272727" style="7" customWidth="1"/>
    <col min="3320" max="3320" width="6" style="7" customWidth="1"/>
    <col min="3321" max="3321" width="6.37272727272727" style="7" customWidth="1"/>
    <col min="3322" max="3322" width="9.87272727272727" style="7" customWidth="1"/>
    <col min="3323" max="3323" width="6" style="7" customWidth="1"/>
    <col min="3324" max="3324" width="6.37272727272727" style="7" customWidth="1"/>
    <col min="3325" max="3325" width="9.87272727272727" style="7" customWidth="1"/>
    <col min="3326" max="3326" width="7.87272727272727" style="7" customWidth="1"/>
    <col min="3327" max="3327" width="6.87272727272727" style="7" customWidth="1"/>
    <col min="3328" max="3328" width="9" style="7" customWidth="1"/>
    <col min="3329" max="3331" width="9" style="7"/>
    <col min="3332" max="3332" width="12.8727272727273" style="7" customWidth="1"/>
    <col min="3333" max="3333" width="9.37272727272727" style="7" customWidth="1"/>
    <col min="3334" max="3334" width="8.12727272727273" style="7" customWidth="1"/>
    <col min="3335" max="3335" width="9.75454545454545" style="7" customWidth="1"/>
    <col min="3336" max="3336" width="6" style="7" customWidth="1"/>
    <col min="3337" max="3337" width="8.5" style="7" customWidth="1"/>
    <col min="3338" max="3342" width="10.8727272727273" style="7" customWidth="1"/>
    <col min="3343" max="3348" width="9" style="7"/>
    <col min="3349" max="3349" width="9.37272727272727" style="7" customWidth="1"/>
    <col min="3350" max="3549" width="9" style="7"/>
    <col min="3550" max="3550" width="7.87272727272727" style="7" customWidth="1"/>
    <col min="3551" max="3551" width="13.8727272727273" style="7" customWidth="1"/>
    <col min="3552" max="3552" width="19.1272727272727" style="7" customWidth="1"/>
    <col min="3553" max="3553" width="9" style="7"/>
    <col min="3554" max="3554" width="12" style="7" customWidth="1"/>
    <col min="3555" max="3556" width="12.1272727272727" style="7" customWidth="1"/>
    <col min="3557" max="3557" width="18.1272727272727" style="7" customWidth="1"/>
    <col min="3558" max="3560" width="9" style="7"/>
    <col min="3561" max="3561" width="9.62727272727273" style="7" customWidth="1"/>
    <col min="3562" max="3563" width="9.87272727272727" style="7" customWidth="1"/>
    <col min="3564" max="3564" width="8.5" style="7" customWidth="1"/>
    <col min="3565" max="3565" width="6.12727272727273" style="7" customWidth="1"/>
    <col min="3566" max="3566" width="11" style="7" customWidth="1"/>
    <col min="3567" max="3568" width="7.87272727272727" style="7" customWidth="1"/>
    <col min="3569" max="3569" width="10.1272727272727" style="7" customWidth="1"/>
    <col min="3570" max="3570" width="7.12727272727273" style="7" customWidth="1"/>
    <col min="3571" max="3571" width="6.12727272727273" style="7" customWidth="1"/>
    <col min="3572" max="3572" width="12" style="7" customWidth="1"/>
    <col min="3573" max="3573" width="7" style="7" customWidth="1"/>
    <col min="3574" max="3574" width="8.12727272727273" style="7" customWidth="1"/>
    <col min="3575" max="3575" width="7.87272727272727" style="7" customWidth="1"/>
    <col min="3576" max="3576" width="6" style="7" customWidth="1"/>
    <col min="3577" max="3577" width="6.37272727272727" style="7" customWidth="1"/>
    <col min="3578" max="3578" width="9.87272727272727" style="7" customWidth="1"/>
    <col min="3579" max="3579" width="6" style="7" customWidth="1"/>
    <col min="3580" max="3580" width="6.37272727272727" style="7" customWidth="1"/>
    <col min="3581" max="3581" width="9.87272727272727" style="7" customWidth="1"/>
    <col min="3582" max="3582" width="7.87272727272727" style="7" customWidth="1"/>
    <col min="3583" max="3583" width="6.87272727272727" style="7" customWidth="1"/>
    <col min="3584" max="3584" width="9" style="7" customWidth="1"/>
    <col min="3585" max="3587" width="9" style="7"/>
    <col min="3588" max="3588" width="12.8727272727273" style="7" customWidth="1"/>
    <col min="3589" max="3589" width="9.37272727272727" style="7" customWidth="1"/>
    <col min="3590" max="3590" width="8.12727272727273" style="7" customWidth="1"/>
    <col min="3591" max="3591" width="9.75454545454545" style="7" customWidth="1"/>
    <col min="3592" max="3592" width="6" style="7" customWidth="1"/>
    <col min="3593" max="3593" width="8.5" style="7" customWidth="1"/>
    <col min="3594" max="3598" width="10.8727272727273" style="7" customWidth="1"/>
    <col min="3599" max="3604" width="9" style="7"/>
    <col min="3605" max="3605" width="9.37272727272727" style="7" customWidth="1"/>
    <col min="3606" max="3805" width="9" style="7"/>
    <col min="3806" max="3806" width="7.87272727272727" style="7" customWidth="1"/>
    <col min="3807" max="3807" width="13.8727272727273" style="7" customWidth="1"/>
    <col min="3808" max="3808" width="19.1272727272727" style="7" customWidth="1"/>
    <col min="3809" max="3809" width="9" style="7"/>
    <col min="3810" max="3810" width="12" style="7" customWidth="1"/>
    <col min="3811" max="3812" width="12.1272727272727" style="7" customWidth="1"/>
    <col min="3813" max="3813" width="18.1272727272727" style="7" customWidth="1"/>
    <col min="3814" max="3816" width="9" style="7"/>
    <col min="3817" max="3817" width="9.62727272727273" style="7" customWidth="1"/>
    <col min="3818" max="3819" width="9.87272727272727" style="7" customWidth="1"/>
    <col min="3820" max="3820" width="8.5" style="7" customWidth="1"/>
    <col min="3821" max="3821" width="6.12727272727273" style="7" customWidth="1"/>
    <col min="3822" max="3822" width="11" style="7" customWidth="1"/>
    <col min="3823" max="3824" width="7.87272727272727" style="7" customWidth="1"/>
    <col min="3825" max="3825" width="10.1272727272727" style="7" customWidth="1"/>
    <col min="3826" max="3826" width="7.12727272727273" style="7" customWidth="1"/>
    <col min="3827" max="3827" width="6.12727272727273" style="7" customWidth="1"/>
    <col min="3828" max="3828" width="12" style="7" customWidth="1"/>
    <col min="3829" max="3829" width="7" style="7" customWidth="1"/>
    <col min="3830" max="3830" width="8.12727272727273" style="7" customWidth="1"/>
    <col min="3831" max="3831" width="7.87272727272727" style="7" customWidth="1"/>
    <col min="3832" max="3832" width="6" style="7" customWidth="1"/>
    <col min="3833" max="3833" width="6.37272727272727" style="7" customWidth="1"/>
    <col min="3834" max="3834" width="9.87272727272727" style="7" customWidth="1"/>
    <col min="3835" max="3835" width="6" style="7" customWidth="1"/>
    <col min="3836" max="3836" width="6.37272727272727" style="7" customWidth="1"/>
    <col min="3837" max="3837" width="9.87272727272727" style="7" customWidth="1"/>
    <col min="3838" max="3838" width="7.87272727272727" style="7" customWidth="1"/>
    <col min="3839" max="3839" width="6.87272727272727" style="7" customWidth="1"/>
    <col min="3840" max="3840" width="9" style="7" customWidth="1"/>
    <col min="3841" max="3843" width="9" style="7"/>
    <col min="3844" max="3844" width="12.8727272727273" style="7" customWidth="1"/>
    <col min="3845" max="3845" width="9.37272727272727" style="7" customWidth="1"/>
    <col min="3846" max="3846" width="8.12727272727273" style="7" customWidth="1"/>
    <col min="3847" max="3847" width="9.75454545454545" style="7" customWidth="1"/>
    <col min="3848" max="3848" width="6" style="7" customWidth="1"/>
    <col min="3849" max="3849" width="8.5" style="7" customWidth="1"/>
    <col min="3850" max="3854" width="10.8727272727273" style="7" customWidth="1"/>
    <col min="3855" max="3860" width="9" style="7"/>
    <col min="3861" max="3861" width="9.37272727272727" style="7" customWidth="1"/>
    <col min="3862" max="4061" width="9" style="7"/>
    <col min="4062" max="4062" width="7.87272727272727" style="7" customWidth="1"/>
    <col min="4063" max="4063" width="13.8727272727273" style="7" customWidth="1"/>
    <col min="4064" max="4064" width="19.1272727272727" style="7" customWidth="1"/>
    <col min="4065" max="4065" width="9" style="7"/>
    <col min="4066" max="4066" width="12" style="7" customWidth="1"/>
    <col min="4067" max="4068" width="12.1272727272727" style="7" customWidth="1"/>
    <col min="4069" max="4069" width="18.1272727272727" style="7" customWidth="1"/>
    <col min="4070" max="4072" width="9" style="7"/>
    <col min="4073" max="4073" width="9.62727272727273" style="7" customWidth="1"/>
    <col min="4074" max="4075" width="9.87272727272727" style="7" customWidth="1"/>
    <col min="4076" max="4076" width="8.5" style="7" customWidth="1"/>
    <col min="4077" max="4077" width="6.12727272727273" style="7" customWidth="1"/>
    <col min="4078" max="4078" width="11" style="7" customWidth="1"/>
    <col min="4079" max="4080" width="7.87272727272727" style="7" customWidth="1"/>
    <col min="4081" max="4081" width="10.1272727272727" style="7" customWidth="1"/>
    <col min="4082" max="4082" width="7.12727272727273" style="7" customWidth="1"/>
    <col min="4083" max="4083" width="6.12727272727273" style="7" customWidth="1"/>
    <col min="4084" max="4084" width="12" style="7" customWidth="1"/>
    <col min="4085" max="4085" width="7" style="7" customWidth="1"/>
    <col min="4086" max="4086" width="8.12727272727273" style="7" customWidth="1"/>
    <col min="4087" max="4087" width="7.87272727272727" style="7" customWidth="1"/>
    <col min="4088" max="4088" width="6" style="7" customWidth="1"/>
    <col min="4089" max="4089" width="6.37272727272727" style="7" customWidth="1"/>
    <col min="4090" max="4090" width="9.87272727272727" style="7" customWidth="1"/>
    <col min="4091" max="4091" width="6" style="7" customWidth="1"/>
    <col min="4092" max="4092" width="6.37272727272727" style="7" customWidth="1"/>
    <col min="4093" max="4093" width="9.87272727272727" style="7" customWidth="1"/>
    <col min="4094" max="4094" width="7.87272727272727" style="7" customWidth="1"/>
    <col min="4095" max="4095" width="6.87272727272727" style="7" customWidth="1"/>
    <col min="4096" max="4096" width="9" style="7" customWidth="1"/>
    <col min="4097" max="4099" width="9" style="7"/>
    <col min="4100" max="4100" width="12.8727272727273" style="7" customWidth="1"/>
    <col min="4101" max="4101" width="9.37272727272727" style="7" customWidth="1"/>
    <col min="4102" max="4102" width="8.12727272727273" style="7" customWidth="1"/>
    <col min="4103" max="4103" width="9.75454545454545" style="7" customWidth="1"/>
    <col min="4104" max="4104" width="6" style="7" customWidth="1"/>
    <col min="4105" max="4105" width="8.5" style="7" customWidth="1"/>
    <col min="4106" max="4110" width="10.8727272727273" style="7" customWidth="1"/>
    <col min="4111" max="4116" width="9" style="7"/>
    <col min="4117" max="4117" width="9.37272727272727" style="7" customWidth="1"/>
    <col min="4118" max="4317" width="9" style="7"/>
    <col min="4318" max="4318" width="7.87272727272727" style="7" customWidth="1"/>
    <col min="4319" max="4319" width="13.8727272727273" style="7" customWidth="1"/>
    <col min="4320" max="4320" width="19.1272727272727" style="7" customWidth="1"/>
    <col min="4321" max="4321" width="9" style="7"/>
    <col min="4322" max="4322" width="12" style="7" customWidth="1"/>
    <col min="4323" max="4324" width="12.1272727272727" style="7" customWidth="1"/>
    <col min="4325" max="4325" width="18.1272727272727" style="7" customWidth="1"/>
    <col min="4326" max="4328" width="9" style="7"/>
    <col min="4329" max="4329" width="9.62727272727273" style="7" customWidth="1"/>
    <col min="4330" max="4331" width="9.87272727272727" style="7" customWidth="1"/>
    <col min="4332" max="4332" width="8.5" style="7" customWidth="1"/>
    <col min="4333" max="4333" width="6.12727272727273" style="7" customWidth="1"/>
    <col min="4334" max="4334" width="11" style="7" customWidth="1"/>
    <col min="4335" max="4336" width="7.87272727272727" style="7" customWidth="1"/>
    <col min="4337" max="4337" width="10.1272727272727" style="7" customWidth="1"/>
    <col min="4338" max="4338" width="7.12727272727273" style="7" customWidth="1"/>
    <col min="4339" max="4339" width="6.12727272727273" style="7" customWidth="1"/>
    <col min="4340" max="4340" width="12" style="7" customWidth="1"/>
    <col min="4341" max="4341" width="7" style="7" customWidth="1"/>
    <col min="4342" max="4342" width="8.12727272727273" style="7" customWidth="1"/>
    <col min="4343" max="4343" width="7.87272727272727" style="7" customWidth="1"/>
    <col min="4344" max="4344" width="6" style="7" customWidth="1"/>
    <col min="4345" max="4345" width="6.37272727272727" style="7" customWidth="1"/>
    <col min="4346" max="4346" width="9.87272727272727" style="7" customWidth="1"/>
    <col min="4347" max="4347" width="6" style="7" customWidth="1"/>
    <col min="4348" max="4348" width="6.37272727272727" style="7" customWidth="1"/>
    <col min="4349" max="4349" width="9.87272727272727" style="7" customWidth="1"/>
    <col min="4350" max="4350" width="7.87272727272727" style="7" customWidth="1"/>
    <col min="4351" max="4351" width="6.87272727272727" style="7" customWidth="1"/>
    <col min="4352" max="4352" width="9" style="7" customWidth="1"/>
    <col min="4353" max="4355" width="9" style="7"/>
    <col min="4356" max="4356" width="12.8727272727273" style="7" customWidth="1"/>
    <col min="4357" max="4357" width="9.37272727272727" style="7" customWidth="1"/>
    <col min="4358" max="4358" width="8.12727272727273" style="7" customWidth="1"/>
    <col min="4359" max="4359" width="9.75454545454545" style="7" customWidth="1"/>
    <col min="4360" max="4360" width="6" style="7" customWidth="1"/>
    <col min="4361" max="4361" width="8.5" style="7" customWidth="1"/>
    <col min="4362" max="4366" width="10.8727272727273" style="7" customWidth="1"/>
    <col min="4367" max="4372" width="9" style="7"/>
    <col min="4373" max="4373" width="9.37272727272727" style="7" customWidth="1"/>
    <col min="4374" max="4573" width="9" style="7"/>
    <col min="4574" max="4574" width="7.87272727272727" style="7" customWidth="1"/>
    <col min="4575" max="4575" width="13.8727272727273" style="7" customWidth="1"/>
    <col min="4576" max="4576" width="19.1272727272727" style="7" customWidth="1"/>
    <col min="4577" max="4577" width="9" style="7"/>
    <col min="4578" max="4578" width="12" style="7" customWidth="1"/>
    <col min="4579" max="4580" width="12.1272727272727" style="7" customWidth="1"/>
    <col min="4581" max="4581" width="18.1272727272727" style="7" customWidth="1"/>
    <col min="4582" max="4584" width="9" style="7"/>
    <col min="4585" max="4585" width="9.62727272727273" style="7" customWidth="1"/>
    <col min="4586" max="4587" width="9.87272727272727" style="7" customWidth="1"/>
    <col min="4588" max="4588" width="8.5" style="7" customWidth="1"/>
    <col min="4589" max="4589" width="6.12727272727273" style="7" customWidth="1"/>
    <col min="4590" max="4590" width="11" style="7" customWidth="1"/>
    <col min="4591" max="4592" width="7.87272727272727" style="7" customWidth="1"/>
    <col min="4593" max="4593" width="10.1272727272727" style="7" customWidth="1"/>
    <col min="4594" max="4594" width="7.12727272727273" style="7" customWidth="1"/>
    <col min="4595" max="4595" width="6.12727272727273" style="7" customWidth="1"/>
    <col min="4596" max="4596" width="12" style="7" customWidth="1"/>
    <col min="4597" max="4597" width="7" style="7" customWidth="1"/>
    <col min="4598" max="4598" width="8.12727272727273" style="7" customWidth="1"/>
    <col min="4599" max="4599" width="7.87272727272727" style="7" customWidth="1"/>
    <col min="4600" max="4600" width="6" style="7" customWidth="1"/>
    <col min="4601" max="4601" width="6.37272727272727" style="7" customWidth="1"/>
    <col min="4602" max="4602" width="9.87272727272727" style="7" customWidth="1"/>
    <col min="4603" max="4603" width="6" style="7" customWidth="1"/>
    <col min="4604" max="4604" width="6.37272727272727" style="7" customWidth="1"/>
    <col min="4605" max="4605" width="9.87272727272727" style="7" customWidth="1"/>
    <col min="4606" max="4606" width="7.87272727272727" style="7" customWidth="1"/>
    <col min="4607" max="4607" width="6.87272727272727" style="7" customWidth="1"/>
    <col min="4608" max="4608" width="9" style="7" customWidth="1"/>
    <col min="4609" max="4611" width="9" style="7"/>
    <col min="4612" max="4612" width="12.8727272727273" style="7" customWidth="1"/>
    <col min="4613" max="4613" width="9.37272727272727" style="7" customWidth="1"/>
    <col min="4614" max="4614" width="8.12727272727273" style="7" customWidth="1"/>
    <col min="4615" max="4615" width="9.75454545454545" style="7" customWidth="1"/>
    <col min="4616" max="4616" width="6" style="7" customWidth="1"/>
    <col min="4617" max="4617" width="8.5" style="7" customWidth="1"/>
    <col min="4618" max="4622" width="10.8727272727273" style="7" customWidth="1"/>
    <col min="4623" max="4628" width="9" style="7"/>
    <col min="4629" max="4629" width="9.37272727272727" style="7" customWidth="1"/>
    <col min="4630" max="4829" width="9" style="7"/>
    <col min="4830" max="4830" width="7.87272727272727" style="7" customWidth="1"/>
    <col min="4831" max="4831" width="13.8727272727273" style="7" customWidth="1"/>
    <col min="4832" max="4832" width="19.1272727272727" style="7" customWidth="1"/>
    <col min="4833" max="4833" width="9" style="7"/>
    <col min="4834" max="4834" width="12" style="7" customWidth="1"/>
    <col min="4835" max="4836" width="12.1272727272727" style="7" customWidth="1"/>
    <col min="4837" max="4837" width="18.1272727272727" style="7" customWidth="1"/>
    <col min="4838" max="4840" width="9" style="7"/>
    <col min="4841" max="4841" width="9.62727272727273" style="7" customWidth="1"/>
    <col min="4842" max="4843" width="9.87272727272727" style="7" customWidth="1"/>
    <col min="4844" max="4844" width="8.5" style="7" customWidth="1"/>
    <col min="4845" max="4845" width="6.12727272727273" style="7" customWidth="1"/>
    <col min="4846" max="4846" width="11" style="7" customWidth="1"/>
    <col min="4847" max="4848" width="7.87272727272727" style="7" customWidth="1"/>
    <col min="4849" max="4849" width="10.1272727272727" style="7" customWidth="1"/>
    <col min="4850" max="4850" width="7.12727272727273" style="7" customWidth="1"/>
    <col min="4851" max="4851" width="6.12727272727273" style="7" customWidth="1"/>
    <col min="4852" max="4852" width="12" style="7" customWidth="1"/>
    <col min="4853" max="4853" width="7" style="7" customWidth="1"/>
    <col min="4854" max="4854" width="8.12727272727273" style="7" customWidth="1"/>
    <col min="4855" max="4855" width="7.87272727272727" style="7" customWidth="1"/>
    <col min="4856" max="4856" width="6" style="7" customWidth="1"/>
    <col min="4857" max="4857" width="6.37272727272727" style="7" customWidth="1"/>
    <col min="4858" max="4858" width="9.87272727272727" style="7" customWidth="1"/>
    <col min="4859" max="4859" width="6" style="7" customWidth="1"/>
    <col min="4860" max="4860" width="6.37272727272727" style="7" customWidth="1"/>
    <col min="4861" max="4861" width="9.87272727272727" style="7" customWidth="1"/>
    <col min="4862" max="4862" width="7.87272727272727" style="7" customWidth="1"/>
    <col min="4863" max="4863" width="6.87272727272727" style="7" customWidth="1"/>
    <col min="4864" max="4864" width="9" style="7" customWidth="1"/>
    <col min="4865" max="4867" width="9" style="7"/>
    <col min="4868" max="4868" width="12.8727272727273" style="7" customWidth="1"/>
    <col min="4869" max="4869" width="9.37272727272727" style="7" customWidth="1"/>
    <col min="4870" max="4870" width="8.12727272727273" style="7" customWidth="1"/>
    <col min="4871" max="4871" width="9.75454545454545" style="7" customWidth="1"/>
    <col min="4872" max="4872" width="6" style="7" customWidth="1"/>
    <col min="4873" max="4873" width="8.5" style="7" customWidth="1"/>
    <col min="4874" max="4878" width="10.8727272727273" style="7" customWidth="1"/>
    <col min="4879" max="4884" width="9" style="7"/>
    <col min="4885" max="4885" width="9.37272727272727" style="7" customWidth="1"/>
    <col min="4886" max="5085" width="9" style="7"/>
    <col min="5086" max="5086" width="7.87272727272727" style="7" customWidth="1"/>
    <col min="5087" max="5087" width="13.8727272727273" style="7" customWidth="1"/>
    <col min="5088" max="5088" width="19.1272727272727" style="7" customWidth="1"/>
    <col min="5089" max="5089" width="9" style="7"/>
    <col min="5090" max="5090" width="12" style="7" customWidth="1"/>
    <col min="5091" max="5092" width="12.1272727272727" style="7" customWidth="1"/>
    <col min="5093" max="5093" width="18.1272727272727" style="7" customWidth="1"/>
    <col min="5094" max="5096" width="9" style="7"/>
    <col min="5097" max="5097" width="9.62727272727273" style="7" customWidth="1"/>
    <col min="5098" max="5099" width="9.87272727272727" style="7" customWidth="1"/>
    <col min="5100" max="5100" width="8.5" style="7" customWidth="1"/>
    <col min="5101" max="5101" width="6.12727272727273" style="7" customWidth="1"/>
    <col min="5102" max="5102" width="11" style="7" customWidth="1"/>
    <col min="5103" max="5104" width="7.87272727272727" style="7" customWidth="1"/>
    <col min="5105" max="5105" width="10.1272727272727" style="7" customWidth="1"/>
    <col min="5106" max="5106" width="7.12727272727273" style="7" customWidth="1"/>
    <col min="5107" max="5107" width="6.12727272727273" style="7" customWidth="1"/>
    <col min="5108" max="5108" width="12" style="7" customWidth="1"/>
    <col min="5109" max="5109" width="7" style="7" customWidth="1"/>
    <col min="5110" max="5110" width="8.12727272727273" style="7" customWidth="1"/>
    <col min="5111" max="5111" width="7.87272727272727" style="7" customWidth="1"/>
    <col min="5112" max="5112" width="6" style="7" customWidth="1"/>
    <col min="5113" max="5113" width="6.37272727272727" style="7" customWidth="1"/>
    <col min="5114" max="5114" width="9.87272727272727" style="7" customWidth="1"/>
    <col min="5115" max="5115" width="6" style="7" customWidth="1"/>
    <col min="5116" max="5116" width="6.37272727272727" style="7" customWidth="1"/>
    <col min="5117" max="5117" width="9.87272727272727" style="7" customWidth="1"/>
    <col min="5118" max="5118" width="7.87272727272727" style="7" customWidth="1"/>
    <col min="5119" max="5119" width="6.87272727272727" style="7" customWidth="1"/>
    <col min="5120" max="5120" width="9" style="7" customWidth="1"/>
    <col min="5121" max="5123" width="9" style="7"/>
    <col min="5124" max="5124" width="12.8727272727273" style="7" customWidth="1"/>
    <col min="5125" max="5125" width="9.37272727272727" style="7" customWidth="1"/>
    <col min="5126" max="5126" width="8.12727272727273" style="7" customWidth="1"/>
    <col min="5127" max="5127" width="9.75454545454545" style="7" customWidth="1"/>
    <col min="5128" max="5128" width="6" style="7" customWidth="1"/>
    <col min="5129" max="5129" width="8.5" style="7" customWidth="1"/>
    <col min="5130" max="5134" width="10.8727272727273" style="7" customWidth="1"/>
    <col min="5135" max="5140" width="9" style="7"/>
    <col min="5141" max="5141" width="9.37272727272727" style="7" customWidth="1"/>
    <col min="5142" max="5341" width="9" style="7"/>
    <col min="5342" max="5342" width="7.87272727272727" style="7" customWidth="1"/>
    <col min="5343" max="5343" width="13.8727272727273" style="7" customWidth="1"/>
    <col min="5344" max="5344" width="19.1272727272727" style="7" customWidth="1"/>
    <col min="5345" max="5345" width="9" style="7"/>
    <col min="5346" max="5346" width="12" style="7" customWidth="1"/>
    <col min="5347" max="5348" width="12.1272727272727" style="7" customWidth="1"/>
    <col min="5349" max="5349" width="18.1272727272727" style="7" customWidth="1"/>
    <col min="5350" max="5352" width="9" style="7"/>
    <col min="5353" max="5353" width="9.62727272727273" style="7" customWidth="1"/>
    <col min="5354" max="5355" width="9.87272727272727" style="7" customWidth="1"/>
    <col min="5356" max="5356" width="8.5" style="7" customWidth="1"/>
    <col min="5357" max="5357" width="6.12727272727273" style="7" customWidth="1"/>
    <col min="5358" max="5358" width="11" style="7" customWidth="1"/>
    <col min="5359" max="5360" width="7.87272727272727" style="7" customWidth="1"/>
    <col min="5361" max="5361" width="10.1272727272727" style="7" customWidth="1"/>
    <col min="5362" max="5362" width="7.12727272727273" style="7" customWidth="1"/>
    <col min="5363" max="5363" width="6.12727272727273" style="7" customWidth="1"/>
    <col min="5364" max="5364" width="12" style="7" customWidth="1"/>
    <col min="5365" max="5365" width="7" style="7" customWidth="1"/>
    <col min="5366" max="5366" width="8.12727272727273" style="7" customWidth="1"/>
    <col min="5367" max="5367" width="7.87272727272727" style="7" customWidth="1"/>
    <col min="5368" max="5368" width="6" style="7" customWidth="1"/>
    <col min="5369" max="5369" width="6.37272727272727" style="7" customWidth="1"/>
    <col min="5370" max="5370" width="9.87272727272727" style="7" customWidth="1"/>
    <col min="5371" max="5371" width="6" style="7" customWidth="1"/>
    <col min="5372" max="5372" width="6.37272727272727" style="7" customWidth="1"/>
    <col min="5373" max="5373" width="9.87272727272727" style="7" customWidth="1"/>
    <col min="5374" max="5374" width="7.87272727272727" style="7" customWidth="1"/>
    <col min="5375" max="5375" width="6.87272727272727" style="7" customWidth="1"/>
    <col min="5376" max="5376" width="9" style="7" customWidth="1"/>
    <col min="5377" max="5379" width="9" style="7"/>
    <col min="5380" max="5380" width="12.8727272727273" style="7" customWidth="1"/>
    <col min="5381" max="5381" width="9.37272727272727" style="7" customWidth="1"/>
    <col min="5382" max="5382" width="8.12727272727273" style="7" customWidth="1"/>
    <col min="5383" max="5383" width="9.75454545454545" style="7" customWidth="1"/>
    <col min="5384" max="5384" width="6" style="7" customWidth="1"/>
    <col min="5385" max="5385" width="8.5" style="7" customWidth="1"/>
    <col min="5386" max="5390" width="10.8727272727273" style="7" customWidth="1"/>
    <col min="5391" max="5396" width="9" style="7"/>
    <col min="5397" max="5397" width="9.37272727272727" style="7" customWidth="1"/>
    <col min="5398" max="5597" width="9" style="7"/>
    <col min="5598" max="5598" width="7.87272727272727" style="7" customWidth="1"/>
    <col min="5599" max="5599" width="13.8727272727273" style="7" customWidth="1"/>
    <col min="5600" max="5600" width="19.1272727272727" style="7" customWidth="1"/>
    <col min="5601" max="5601" width="9" style="7"/>
    <col min="5602" max="5602" width="12" style="7" customWidth="1"/>
    <col min="5603" max="5604" width="12.1272727272727" style="7" customWidth="1"/>
    <col min="5605" max="5605" width="18.1272727272727" style="7" customWidth="1"/>
    <col min="5606" max="5608" width="9" style="7"/>
    <col min="5609" max="5609" width="9.62727272727273" style="7" customWidth="1"/>
    <col min="5610" max="5611" width="9.87272727272727" style="7" customWidth="1"/>
    <col min="5612" max="5612" width="8.5" style="7" customWidth="1"/>
    <col min="5613" max="5613" width="6.12727272727273" style="7" customWidth="1"/>
    <col min="5614" max="5614" width="11" style="7" customWidth="1"/>
    <col min="5615" max="5616" width="7.87272727272727" style="7" customWidth="1"/>
    <col min="5617" max="5617" width="10.1272727272727" style="7" customWidth="1"/>
    <col min="5618" max="5618" width="7.12727272727273" style="7" customWidth="1"/>
    <col min="5619" max="5619" width="6.12727272727273" style="7" customWidth="1"/>
    <col min="5620" max="5620" width="12" style="7" customWidth="1"/>
    <col min="5621" max="5621" width="7" style="7" customWidth="1"/>
    <col min="5622" max="5622" width="8.12727272727273" style="7" customWidth="1"/>
    <col min="5623" max="5623" width="7.87272727272727" style="7" customWidth="1"/>
    <col min="5624" max="5624" width="6" style="7" customWidth="1"/>
    <col min="5625" max="5625" width="6.37272727272727" style="7" customWidth="1"/>
    <col min="5626" max="5626" width="9.87272727272727" style="7" customWidth="1"/>
    <col min="5627" max="5627" width="6" style="7" customWidth="1"/>
    <col min="5628" max="5628" width="6.37272727272727" style="7" customWidth="1"/>
    <col min="5629" max="5629" width="9.87272727272727" style="7" customWidth="1"/>
    <col min="5630" max="5630" width="7.87272727272727" style="7" customWidth="1"/>
    <col min="5631" max="5631" width="6.87272727272727" style="7" customWidth="1"/>
    <col min="5632" max="5632" width="9" style="7" customWidth="1"/>
    <col min="5633" max="5635" width="9" style="7"/>
    <col min="5636" max="5636" width="12.8727272727273" style="7" customWidth="1"/>
    <col min="5637" max="5637" width="9.37272727272727" style="7" customWidth="1"/>
    <col min="5638" max="5638" width="8.12727272727273" style="7" customWidth="1"/>
    <col min="5639" max="5639" width="9.75454545454545" style="7" customWidth="1"/>
    <col min="5640" max="5640" width="6" style="7" customWidth="1"/>
    <col min="5641" max="5641" width="8.5" style="7" customWidth="1"/>
    <col min="5642" max="5646" width="10.8727272727273" style="7" customWidth="1"/>
    <col min="5647" max="5652" width="9" style="7"/>
    <col min="5653" max="5653" width="9.37272727272727" style="7" customWidth="1"/>
    <col min="5654" max="5853" width="9" style="7"/>
    <col min="5854" max="5854" width="7.87272727272727" style="7" customWidth="1"/>
    <col min="5855" max="5855" width="13.8727272727273" style="7" customWidth="1"/>
    <col min="5856" max="5856" width="19.1272727272727" style="7" customWidth="1"/>
    <col min="5857" max="5857" width="9" style="7"/>
    <col min="5858" max="5858" width="12" style="7" customWidth="1"/>
    <col min="5859" max="5860" width="12.1272727272727" style="7" customWidth="1"/>
    <col min="5861" max="5861" width="18.1272727272727" style="7" customWidth="1"/>
    <col min="5862" max="5864" width="9" style="7"/>
    <col min="5865" max="5865" width="9.62727272727273" style="7" customWidth="1"/>
    <col min="5866" max="5867" width="9.87272727272727" style="7" customWidth="1"/>
    <col min="5868" max="5868" width="8.5" style="7" customWidth="1"/>
    <col min="5869" max="5869" width="6.12727272727273" style="7" customWidth="1"/>
    <col min="5870" max="5870" width="11" style="7" customWidth="1"/>
    <col min="5871" max="5872" width="7.87272727272727" style="7" customWidth="1"/>
    <col min="5873" max="5873" width="10.1272727272727" style="7" customWidth="1"/>
    <col min="5874" max="5874" width="7.12727272727273" style="7" customWidth="1"/>
    <col min="5875" max="5875" width="6.12727272727273" style="7" customWidth="1"/>
    <col min="5876" max="5876" width="12" style="7" customWidth="1"/>
    <col min="5877" max="5877" width="7" style="7" customWidth="1"/>
    <col min="5878" max="5878" width="8.12727272727273" style="7" customWidth="1"/>
    <col min="5879" max="5879" width="7.87272727272727" style="7" customWidth="1"/>
    <col min="5880" max="5880" width="6" style="7" customWidth="1"/>
    <col min="5881" max="5881" width="6.37272727272727" style="7" customWidth="1"/>
    <col min="5882" max="5882" width="9.87272727272727" style="7" customWidth="1"/>
    <col min="5883" max="5883" width="6" style="7" customWidth="1"/>
    <col min="5884" max="5884" width="6.37272727272727" style="7" customWidth="1"/>
    <col min="5885" max="5885" width="9.87272727272727" style="7" customWidth="1"/>
    <col min="5886" max="5886" width="7.87272727272727" style="7" customWidth="1"/>
    <col min="5887" max="5887" width="6.87272727272727" style="7" customWidth="1"/>
    <col min="5888" max="5888" width="9" style="7" customWidth="1"/>
    <col min="5889" max="5891" width="9" style="7"/>
    <col min="5892" max="5892" width="12.8727272727273" style="7" customWidth="1"/>
    <col min="5893" max="5893" width="9.37272727272727" style="7" customWidth="1"/>
    <col min="5894" max="5894" width="8.12727272727273" style="7" customWidth="1"/>
    <col min="5895" max="5895" width="9.75454545454545" style="7" customWidth="1"/>
    <col min="5896" max="5896" width="6" style="7" customWidth="1"/>
    <col min="5897" max="5897" width="8.5" style="7" customWidth="1"/>
    <col min="5898" max="5902" width="10.8727272727273" style="7" customWidth="1"/>
    <col min="5903" max="5908" width="9" style="7"/>
    <col min="5909" max="5909" width="9.37272727272727" style="7" customWidth="1"/>
    <col min="5910" max="6109" width="9" style="7"/>
    <col min="6110" max="6110" width="7.87272727272727" style="7" customWidth="1"/>
    <col min="6111" max="6111" width="13.8727272727273" style="7" customWidth="1"/>
    <col min="6112" max="6112" width="19.1272727272727" style="7" customWidth="1"/>
    <col min="6113" max="6113" width="9" style="7"/>
    <col min="6114" max="6114" width="12" style="7" customWidth="1"/>
    <col min="6115" max="6116" width="12.1272727272727" style="7" customWidth="1"/>
    <col min="6117" max="6117" width="18.1272727272727" style="7" customWidth="1"/>
    <col min="6118" max="6120" width="9" style="7"/>
    <col min="6121" max="6121" width="9.62727272727273" style="7" customWidth="1"/>
    <col min="6122" max="6123" width="9.87272727272727" style="7" customWidth="1"/>
    <col min="6124" max="6124" width="8.5" style="7" customWidth="1"/>
    <col min="6125" max="6125" width="6.12727272727273" style="7" customWidth="1"/>
    <col min="6126" max="6126" width="11" style="7" customWidth="1"/>
    <col min="6127" max="6128" width="7.87272727272727" style="7" customWidth="1"/>
    <col min="6129" max="6129" width="10.1272727272727" style="7" customWidth="1"/>
    <col min="6130" max="6130" width="7.12727272727273" style="7" customWidth="1"/>
    <col min="6131" max="6131" width="6.12727272727273" style="7" customWidth="1"/>
    <col min="6132" max="6132" width="12" style="7" customWidth="1"/>
    <col min="6133" max="6133" width="7" style="7" customWidth="1"/>
    <col min="6134" max="6134" width="8.12727272727273" style="7" customWidth="1"/>
    <col min="6135" max="6135" width="7.87272727272727" style="7" customWidth="1"/>
    <col min="6136" max="6136" width="6" style="7" customWidth="1"/>
    <col min="6137" max="6137" width="6.37272727272727" style="7" customWidth="1"/>
    <col min="6138" max="6138" width="9.87272727272727" style="7" customWidth="1"/>
    <col min="6139" max="6139" width="6" style="7" customWidth="1"/>
    <col min="6140" max="6140" width="6.37272727272727" style="7" customWidth="1"/>
    <col min="6141" max="6141" width="9.87272727272727" style="7" customWidth="1"/>
    <col min="6142" max="6142" width="7.87272727272727" style="7" customWidth="1"/>
    <col min="6143" max="6143" width="6.87272727272727" style="7" customWidth="1"/>
    <col min="6144" max="6144" width="9" style="7" customWidth="1"/>
    <col min="6145" max="6147" width="9" style="7"/>
    <col min="6148" max="6148" width="12.8727272727273" style="7" customWidth="1"/>
    <col min="6149" max="6149" width="9.37272727272727" style="7" customWidth="1"/>
    <col min="6150" max="6150" width="8.12727272727273" style="7" customWidth="1"/>
    <col min="6151" max="6151" width="9.75454545454545" style="7" customWidth="1"/>
    <col min="6152" max="6152" width="6" style="7" customWidth="1"/>
    <col min="6153" max="6153" width="8.5" style="7" customWidth="1"/>
    <col min="6154" max="6158" width="10.8727272727273" style="7" customWidth="1"/>
    <col min="6159" max="6164" width="9" style="7"/>
    <col min="6165" max="6165" width="9.37272727272727" style="7" customWidth="1"/>
    <col min="6166" max="6365" width="9" style="7"/>
    <col min="6366" max="6366" width="7.87272727272727" style="7" customWidth="1"/>
    <col min="6367" max="6367" width="13.8727272727273" style="7" customWidth="1"/>
    <col min="6368" max="6368" width="19.1272727272727" style="7" customWidth="1"/>
    <col min="6369" max="6369" width="9" style="7"/>
    <col min="6370" max="6370" width="12" style="7" customWidth="1"/>
    <col min="6371" max="6372" width="12.1272727272727" style="7" customWidth="1"/>
    <col min="6373" max="6373" width="18.1272727272727" style="7" customWidth="1"/>
    <col min="6374" max="6376" width="9" style="7"/>
    <col min="6377" max="6377" width="9.62727272727273" style="7" customWidth="1"/>
    <col min="6378" max="6379" width="9.87272727272727" style="7" customWidth="1"/>
    <col min="6380" max="6380" width="8.5" style="7" customWidth="1"/>
    <col min="6381" max="6381" width="6.12727272727273" style="7" customWidth="1"/>
    <col min="6382" max="6382" width="11" style="7" customWidth="1"/>
    <col min="6383" max="6384" width="7.87272727272727" style="7" customWidth="1"/>
    <col min="6385" max="6385" width="10.1272727272727" style="7" customWidth="1"/>
    <col min="6386" max="6386" width="7.12727272727273" style="7" customWidth="1"/>
    <col min="6387" max="6387" width="6.12727272727273" style="7" customWidth="1"/>
    <col min="6388" max="6388" width="12" style="7" customWidth="1"/>
    <col min="6389" max="6389" width="7" style="7" customWidth="1"/>
    <col min="6390" max="6390" width="8.12727272727273" style="7" customWidth="1"/>
    <col min="6391" max="6391" width="7.87272727272727" style="7" customWidth="1"/>
    <col min="6392" max="6392" width="6" style="7" customWidth="1"/>
    <col min="6393" max="6393" width="6.37272727272727" style="7" customWidth="1"/>
    <col min="6394" max="6394" width="9.87272727272727" style="7" customWidth="1"/>
    <col min="6395" max="6395" width="6" style="7" customWidth="1"/>
    <col min="6396" max="6396" width="6.37272727272727" style="7" customWidth="1"/>
    <col min="6397" max="6397" width="9.87272727272727" style="7" customWidth="1"/>
    <col min="6398" max="6398" width="7.87272727272727" style="7" customWidth="1"/>
    <col min="6399" max="6399" width="6.87272727272727" style="7" customWidth="1"/>
    <col min="6400" max="6400" width="9" style="7" customWidth="1"/>
    <col min="6401" max="6403" width="9" style="7"/>
    <col min="6404" max="6404" width="12.8727272727273" style="7" customWidth="1"/>
    <col min="6405" max="6405" width="9.37272727272727" style="7" customWidth="1"/>
    <col min="6406" max="6406" width="8.12727272727273" style="7" customWidth="1"/>
    <col min="6407" max="6407" width="9.75454545454545" style="7" customWidth="1"/>
    <col min="6408" max="6408" width="6" style="7" customWidth="1"/>
    <col min="6409" max="6409" width="8.5" style="7" customWidth="1"/>
    <col min="6410" max="6414" width="10.8727272727273" style="7" customWidth="1"/>
    <col min="6415" max="6420" width="9" style="7"/>
    <col min="6421" max="6421" width="9.37272727272727" style="7" customWidth="1"/>
    <col min="6422" max="6621" width="9" style="7"/>
    <col min="6622" max="6622" width="7.87272727272727" style="7" customWidth="1"/>
    <col min="6623" max="6623" width="13.8727272727273" style="7" customWidth="1"/>
    <col min="6624" max="6624" width="19.1272727272727" style="7" customWidth="1"/>
    <col min="6625" max="6625" width="9" style="7"/>
    <col min="6626" max="6626" width="12" style="7" customWidth="1"/>
    <col min="6627" max="6628" width="12.1272727272727" style="7" customWidth="1"/>
    <col min="6629" max="6629" width="18.1272727272727" style="7" customWidth="1"/>
    <col min="6630" max="6632" width="9" style="7"/>
    <col min="6633" max="6633" width="9.62727272727273" style="7" customWidth="1"/>
    <col min="6634" max="6635" width="9.87272727272727" style="7" customWidth="1"/>
    <col min="6636" max="6636" width="8.5" style="7" customWidth="1"/>
    <col min="6637" max="6637" width="6.12727272727273" style="7" customWidth="1"/>
    <col min="6638" max="6638" width="11" style="7" customWidth="1"/>
    <col min="6639" max="6640" width="7.87272727272727" style="7" customWidth="1"/>
    <col min="6641" max="6641" width="10.1272727272727" style="7" customWidth="1"/>
    <col min="6642" max="6642" width="7.12727272727273" style="7" customWidth="1"/>
    <col min="6643" max="6643" width="6.12727272727273" style="7" customWidth="1"/>
    <col min="6644" max="6644" width="12" style="7" customWidth="1"/>
    <col min="6645" max="6645" width="7" style="7" customWidth="1"/>
    <col min="6646" max="6646" width="8.12727272727273" style="7" customWidth="1"/>
    <col min="6647" max="6647" width="7.87272727272727" style="7" customWidth="1"/>
    <col min="6648" max="6648" width="6" style="7" customWidth="1"/>
    <col min="6649" max="6649" width="6.37272727272727" style="7" customWidth="1"/>
    <col min="6650" max="6650" width="9.87272727272727" style="7" customWidth="1"/>
    <col min="6651" max="6651" width="6" style="7" customWidth="1"/>
    <col min="6652" max="6652" width="6.37272727272727" style="7" customWidth="1"/>
    <col min="6653" max="6653" width="9.87272727272727" style="7" customWidth="1"/>
    <col min="6654" max="6654" width="7.87272727272727" style="7" customWidth="1"/>
    <col min="6655" max="6655" width="6.87272727272727" style="7" customWidth="1"/>
    <col min="6656" max="6656" width="9" style="7" customWidth="1"/>
    <col min="6657" max="6659" width="9" style="7"/>
    <col min="6660" max="6660" width="12.8727272727273" style="7" customWidth="1"/>
    <col min="6661" max="6661" width="9.37272727272727" style="7" customWidth="1"/>
    <col min="6662" max="6662" width="8.12727272727273" style="7" customWidth="1"/>
    <col min="6663" max="6663" width="9.75454545454545" style="7" customWidth="1"/>
    <col min="6664" max="6664" width="6" style="7" customWidth="1"/>
    <col min="6665" max="6665" width="8.5" style="7" customWidth="1"/>
    <col min="6666" max="6670" width="10.8727272727273" style="7" customWidth="1"/>
    <col min="6671" max="6676" width="9" style="7"/>
    <col min="6677" max="6677" width="9.37272727272727" style="7" customWidth="1"/>
    <col min="6678" max="6877" width="9" style="7"/>
    <col min="6878" max="6878" width="7.87272727272727" style="7" customWidth="1"/>
    <col min="6879" max="6879" width="13.8727272727273" style="7" customWidth="1"/>
    <col min="6880" max="6880" width="19.1272727272727" style="7" customWidth="1"/>
    <col min="6881" max="6881" width="9" style="7"/>
    <col min="6882" max="6882" width="12" style="7" customWidth="1"/>
    <col min="6883" max="6884" width="12.1272727272727" style="7" customWidth="1"/>
    <col min="6885" max="6885" width="18.1272727272727" style="7" customWidth="1"/>
    <col min="6886" max="6888" width="9" style="7"/>
    <col min="6889" max="6889" width="9.62727272727273" style="7" customWidth="1"/>
    <col min="6890" max="6891" width="9.87272727272727" style="7" customWidth="1"/>
    <col min="6892" max="6892" width="8.5" style="7" customWidth="1"/>
    <col min="6893" max="6893" width="6.12727272727273" style="7" customWidth="1"/>
    <col min="6894" max="6894" width="11" style="7" customWidth="1"/>
    <col min="6895" max="6896" width="7.87272727272727" style="7" customWidth="1"/>
    <col min="6897" max="6897" width="10.1272727272727" style="7" customWidth="1"/>
    <col min="6898" max="6898" width="7.12727272727273" style="7" customWidth="1"/>
    <col min="6899" max="6899" width="6.12727272727273" style="7" customWidth="1"/>
    <col min="6900" max="6900" width="12" style="7" customWidth="1"/>
    <col min="6901" max="6901" width="7" style="7" customWidth="1"/>
    <col min="6902" max="6902" width="8.12727272727273" style="7" customWidth="1"/>
    <col min="6903" max="6903" width="7.87272727272727" style="7" customWidth="1"/>
    <col min="6904" max="6904" width="6" style="7" customWidth="1"/>
    <col min="6905" max="6905" width="6.37272727272727" style="7" customWidth="1"/>
    <col min="6906" max="6906" width="9.87272727272727" style="7" customWidth="1"/>
    <col min="6907" max="6907" width="6" style="7" customWidth="1"/>
    <col min="6908" max="6908" width="6.37272727272727" style="7" customWidth="1"/>
    <col min="6909" max="6909" width="9.87272727272727" style="7" customWidth="1"/>
    <col min="6910" max="6910" width="7.87272727272727" style="7" customWidth="1"/>
    <col min="6911" max="6911" width="6.87272727272727" style="7" customWidth="1"/>
    <col min="6912" max="6912" width="9" style="7" customWidth="1"/>
    <col min="6913" max="6915" width="9" style="7"/>
    <col min="6916" max="6916" width="12.8727272727273" style="7" customWidth="1"/>
    <col min="6917" max="6917" width="9.37272727272727" style="7" customWidth="1"/>
    <col min="6918" max="6918" width="8.12727272727273" style="7" customWidth="1"/>
    <col min="6919" max="6919" width="9.75454545454545" style="7" customWidth="1"/>
    <col min="6920" max="6920" width="6" style="7" customWidth="1"/>
    <col min="6921" max="6921" width="8.5" style="7" customWidth="1"/>
    <col min="6922" max="6926" width="10.8727272727273" style="7" customWidth="1"/>
    <col min="6927" max="6932" width="9" style="7"/>
    <col min="6933" max="6933" width="9.37272727272727" style="7" customWidth="1"/>
    <col min="6934" max="7133" width="9" style="7"/>
    <col min="7134" max="7134" width="7.87272727272727" style="7" customWidth="1"/>
    <col min="7135" max="7135" width="13.8727272727273" style="7" customWidth="1"/>
    <col min="7136" max="7136" width="19.1272727272727" style="7" customWidth="1"/>
    <col min="7137" max="7137" width="9" style="7"/>
    <col min="7138" max="7138" width="12" style="7" customWidth="1"/>
    <col min="7139" max="7140" width="12.1272727272727" style="7" customWidth="1"/>
    <col min="7141" max="7141" width="18.1272727272727" style="7" customWidth="1"/>
    <col min="7142" max="7144" width="9" style="7"/>
    <col min="7145" max="7145" width="9.62727272727273" style="7" customWidth="1"/>
    <col min="7146" max="7147" width="9.87272727272727" style="7" customWidth="1"/>
    <col min="7148" max="7148" width="8.5" style="7" customWidth="1"/>
    <col min="7149" max="7149" width="6.12727272727273" style="7" customWidth="1"/>
    <col min="7150" max="7150" width="11" style="7" customWidth="1"/>
    <col min="7151" max="7152" width="7.87272727272727" style="7" customWidth="1"/>
    <col min="7153" max="7153" width="10.1272727272727" style="7" customWidth="1"/>
    <col min="7154" max="7154" width="7.12727272727273" style="7" customWidth="1"/>
    <col min="7155" max="7155" width="6.12727272727273" style="7" customWidth="1"/>
    <col min="7156" max="7156" width="12" style="7" customWidth="1"/>
    <col min="7157" max="7157" width="7" style="7" customWidth="1"/>
    <col min="7158" max="7158" width="8.12727272727273" style="7" customWidth="1"/>
    <col min="7159" max="7159" width="7.87272727272727" style="7" customWidth="1"/>
    <col min="7160" max="7160" width="6" style="7" customWidth="1"/>
    <col min="7161" max="7161" width="6.37272727272727" style="7" customWidth="1"/>
    <col min="7162" max="7162" width="9.87272727272727" style="7" customWidth="1"/>
    <col min="7163" max="7163" width="6" style="7" customWidth="1"/>
    <col min="7164" max="7164" width="6.37272727272727" style="7" customWidth="1"/>
    <col min="7165" max="7165" width="9.87272727272727" style="7" customWidth="1"/>
    <col min="7166" max="7166" width="7.87272727272727" style="7" customWidth="1"/>
    <col min="7167" max="7167" width="6.87272727272727" style="7" customWidth="1"/>
    <col min="7168" max="7168" width="9" style="7" customWidth="1"/>
    <col min="7169" max="7171" width="9" style="7"/>
    <col min="7172" max="7172" width="12.8727272727273" style="7" customWidth="1"/>
    <col min="7173" max="7173" width="9.37272727272727" style="7" customWidth="1"/>
    <col min="7174" max="7174" width="8.12727272727273" style="7" customWidth="1"/>
    <col min="7175" max="7175" width="9.75454545454545" style="7" customWidth="1"/>
    <col min="7176" max="7176" width="6" style="7" customWidth="1"/>
    <col min="7177" max="7177" width="8.5" style="7" customWidth="1"/>
    <col min="7178" max="7182" width="10.8727272727273" style="7" customWidth="1"/>
    <col min="7183" max="7188" width="9" style="7"/>
    <col min="7189" max="7189" width="9.37272727272727" style="7" customWidth="1"/>
    <col min="7190" max="7389" width="9" style="7"/>
    <col min="7390" max="7390" width="7.87272727272727" style="7" customWidth="1"/>
    <col min="7391" max="7391" width="13.8727272727273" style="7" customWidth="1"/>
    <col min="7392" max="7392" width="19.1272727272727" style="7" customWidth="1"/>
    <col min="7393" max="7393" width="9" style="7"/>
    <col min="7394" max="7394" width="12" style="7" customWidth="1"/>
    <col min="7395" max="7396" width="12.1272727272727" style="7" customWidth="1"/>
    <col min="7397" max="7397" width="18.1272727272727" style="7" customWidth="1"/>
    <col min="7398" max="7400" width="9" style="7"/>
    <col min="7401" max="7401" width="9.62727272727273" style="7" customWidth="1"/>
    <col min="7402" max="7403" width="9.87272727272727" style="7" customWidth="1"/>
    <col min="7404" max="7404" width="8.5" style="7" customWidth="1"/>
    <col min="7405" max="7405" width="6.12727272727273" style="7" customWidth="1"/>
    <col min="7406" max="7406" width="11" style="7" customWidth="1"/>
    <col min="7407" max="7408" width="7.87272727272727" style="7" customWidth="1"/>
    <col min="7409" max="7409" width="10.1272727272727" style="7" customWidth="1"/>
    <col min="7410" max="7410" width="7.12727272727273" style="7" customWidth="1"/>
    <col min="7411" max="7411" width="6.12727272727273" style="7" customWidth="1"/>
    <col min="7412" max="7412" width="12" style="7" customWidth="1"/>
    <col min="7413" max="7413" width="7" style="7" customWidth="1"/>
    <col min="7414" max="7414" width="8.12727272727273" style="7" customWidth="1"/>
    <col min="7415" max="7415" width="7.87272727272727" style="7" customWidth="1"/>
    <col min="7416" max="7416" width="6" style="7" customWidth="1"/>
    <col min="7417" max="7417" width="6.37272727272727" style="7" customWidth="1"/>
    <col min="7418" max="7418" width="9.87272727272727" style="7" customWidth="1"/>
    <col min="7419" max="7419" width="6" style="7" customWidth="1"/>
    <col min="7420" max="7420" width="6.37272727272727" style="7" customWidth="1"/>
    <col min="7421" max="7421" width="9.87272727272727" style="7" customWidth="1"/>
    <col min="7422" max="7422" width="7.87272727272727" style="7" customWidth="1"/>
    <col min="7423" max="7423" width="6.87272727272727" style="7" customWidth="1"/>
    <col min="7424" max="7424" width="9" style="7" customWidth="1"/>
    <col min="7425" max="7427" width="9" style="7"/>
    <col min="7428" max="7428" width="12.8727272727273" style="7" customWidth="1"/>
    <col min="7429" max="7429" width="9.37272727272727" style="7" customWidth="1"/>
    <col min="7430" max="7430" width="8.12727272727273" style="7" customWidth="1"/>
    <col min="7431" max="7431" width="9.75454545454545" style="7" customWidth="1"/>
    <col min="7432" max="7432" width="6" style="7" customWidth="1"/>
    <col min="7433" max="7433" width="8.5" style="7" customWidth="1"/>
    <col min="7434" max="7438" width="10.8727272727273" style="7" customWidth="1"/>
    <col min="7439" max="7444" width="9" style="7"/>
    <col min="7445" max="7445" width="9.37272727272727" style="7" customWidth="1"/>
    <col min="7446" max="7645" width="9" style="7"/>
    <col min="7646" max="7646" width="7.87272727272727" style="7" customWidth="1"/>
    <col min="7647" max="7647" width="13.8727272727273" style="7" customWidth="1"/>
    <col min="7648" max="7648" width="19.1272727272727" style="7" customWidth="1"/>
    <col min="7649" max="7649" width="9" style="7"/>
    <col min="7650" max="7650" width="12" style="7" customWidth="1"/>
    <col min="7651" max="7652" width="12.1272727272727" style="7" customWidth="1"/>
    <col min="7653" max="7653" width="18.1272727272727" style="7" customWidth="1"/>
    <col min="7654" max="7656" width="9" style="7"/>
    <col min="7657" max="7657" width="9.62727272727273" style="7" customWidth="1"/>
    <col min="7658" max="7659" width="9.87272727272727" style="7" customWidth="1"/>
    <col min="7660" max="7660" width="8.5" style="7" customWidth="1"/>
    <col min="7661" max="7661" width="6.12727272727273" style="7" customWidth="1"/>
    <col min="7662" max="7662" width="11" style="7" customWidth="1"/>
    <col min="7663" max="7664" width="7.87272727272727" style="7" customWidth="1"/>
    <col min="7665" max="7665" width="10.1272727272727" style="7" customWidth="1"/>
    <col min="7666" max="7666" width="7.12727272727273" style="7" customWidth="1"/>
    <col min="7667" max="7667" width="6.12727272727273" style="7" customWidth="1"/>
    <col min="7668" max="7668" width="12" style="7" customWidth="1"/>
    <col min="7669" max="7669" width="7" style="7" customWidth="1"/>
    <col min="7670" max="7670" width="8.12727272727273" style="7" customWidth="1"/>
    <col min="7671" max="7671" width="7.87272727272727" style="7" customWidth="1"/>
    <col min="7672" max="7672" width="6" style="7" customWidth="1"/>
    <col min="7673" max="7673" width="6.37272727272727" style="7" customWidth="1"/>
    <col min="7674" max="7674" width="9.87272727272727" style="7" customWidth="1"/>
    <col min="7675" max="7675" width="6" style="7" customWidth="1"/>
    <col min="7676" max="7676" width="6.37272727272727" style="7" customWidth="1"/>
    <col min="7677" max="7677" width="9.87272727272727" style="7" customWidth="1"/>
    <col min="7678" max="7678" width="7.87272727272727" style="7" customWidth="1"/>
    <col min="7679" max="7679" width="6.87272727272727" style="7" customWidth="1"/>
    <col min="7680" max="7680" width="9" style="7" customWidth="1"/>
    <col min="7681" max="7683" width="9" style="7"/>
    <col min="7684" max="7684" width="12.8727272727273" style="7" customWidth="1"/>
    <col min="7685" max="7685" width="9.37272727272727" style="7" customWidth="1"/>
    <col min="7686" max="7686" width="8.12727272727273" style="7" customWidth="1"/>
    <col min="7687" max="7687" width="9.75454545454545" style="7" customWidth="1"/>
    <col min="7688" max="7688" width="6" style="7" customWidth="1"/>
    <col min="7689" max="7689" width="8.5" style="7" customWidth="1"/>
    <col min="7690" max="7694" width="10.8727272727273" style="7" customWidth="1"/>
    <col min="7695" max="7700" width="9" style="7"/>
    <col min="7701" max="7701" width="9.37272727272727" style="7" customWidth="1"/>
    <col min="7702" max="7901" width="9" style="7"/>
    <col min="7902" max="7902" width="7.87272727272727" style="7" customWidth="1"/>
    <col min="7903" max="7903" width="13.8727272727273" style="7" customWidth="1"/>
    <col min="7904" max="7904" width="19.1272727272727" style="7" customWidth="1"/>
    <col min="7905" max="7905" width="9" style="7"/>
    <col min="7906" max="7906" width="12" style="7" customWidth="1"/>
    <col min="7907" max="7908" width="12.1272727272727" style="7" customWidth="1"/>
    <col min="7909" max="7909" width="18.1272727272727" style="7" customWidth="1"/>
    <col min="7910" max="7912" width="9" style="7"/>
    <col min="7913" max="7913" width="9.62727272727273" style="7" customWidth="1"/>
    <col min="7914" max="7915" width="9.87272727272727" style="7" customWidth="1"/>
    <col min="7916" max="7916" width="8.5" style="7" customWidth="1"/>
    <col min="7917" max="7917" width="6.12727272727273" style="7" customWidth="1"/>
    <col min="7918" max="7918" width="11" style="7" customWidth="1"/>
    <col min="7919" max="7920" width="7.87272727272727" style="7" customWidth="1"/>
    <col min="7921" max="7921" width="10.1272727272727" style="7" customWidth="1"/>
    <col min="7922" max="7922" width="7.12727272727273" style="7" customWidth="1"/>
    <col min="7923" max="7923" width="6.12727272727273" style="7" customWidth="1"/>
    <col min="7924" max="7924" width="12" style="7" customWidth="1"/>
    <col min="7925" max="7925" width="7" style="7" customWidth="1"/>
    <col min="7926" max="7926" width="8.12727272727273" style="7" customWidth="1"/>
    <col min="7927" max="7927" width="7.87272727272727" style="7" customWidth="1"/>
    <col min="7928" max="7928" width="6" style="7" customWidth="1"/>
    <col min="7929" max="7929" width="6.37272727272727" style="7" customWidth="1"/>
    <col min="7930" max="7930" width="9.87272727272727" style="7" customWidth="1"/>
    <col min="7931" max="7931" width="6" style="7" customWidth="1"/>
    <col min="7932" max="7932" width="6.37272727272727" style="7" customWidth="1"/>
    <col min="7933" max="7933" width="9.87272727272727" style="7" customWidth="1"/>
    <col min="7934" max="7934" width="7.87272727272727" style="7" customWidth="1"/>
    <col min="7935" max="7935" width="6.87272727272727" style="7" customWidth="1"/>
    <col min="7936" max="7936" width="9" style="7" customWidth="1"/>
    <col min="7937" max="7939" width="9" style="7"/>
    <col min="7940" max="7940" width="12.8727272727273" style="7" customWidth="1"/>
    <col min="7941" max="7941" width="9.37272727272727" style="7" customWidth="1"/>
    <col min="7942" max="7942" width="8.12727272727273" style="7" customWidth="1"/>
    <col min="7943" max="7943" width="9.75454545454545" style="7" customWidth="1"/>
    <col min="7944" max="7944" width="6" style="7" customWidth="1"/>
    <col min="7945" max="7945" width="8.5" style="7" customWidth="1"/>
    <col min="7946" max="7950" width="10.8727272727273" style="7" customWidth="1"/>
    <col min="7951" max="7956" width="9" style="7"/>
    <col min="7957" max="7957" width="9.37272727272727" style="7" customWidth="1"/>
    <col min="7958" max="8157" width="9" style="7"/>
    <col min="8158" max="8158" width="7.87272727272727" style="7" customWidth="1"/>
    <col min="8159" max="8159" width="13.8727272727273" style="7" customWidth="1"/>
    <col min="8160" max="8160" width="19.1272727272727" style="7" customWidth="1"/>
    <col min="8161" max="8161" width="9" style="7"/>
    <col min="8162" max="8162" width="12" style="7" customWidth="1"/>
    <col min="8163" max="8164" width="12.1272727272727" style="7" customWidth="1"/>
    <col min="8165" max="8165" width="18.1272727272727" style="7" customWidth="1"/>
    <col min="8166" max="8168" width="9" style="7"/>
    <col min="8169" max="8169" width="9.62727272727273" style="7" customWidth="1"/>
    <col min="8170" max="8171" width="9.87272727272727" style="7" customWidth="1"/>
    <col min="8172" max="8172" width="8.5" style="7" customWidth="1"/>
    <col min="8173" max="8173" width="6.12727272727273" style="7" customWidth="1"/>
    <col min="8174" max="8174" width="11" style="7" customWidth="1"/>
    <col min="8175" max="8176" width="7.87272727272727" style="7" customWidth="1"/>
    <col min="8177" max="8177" width="10.1272727272727" style="7" customWidth="1"/>
    <col min="8178" max="8178" width="7.12727272727273" style="7" customWidth="1"/>
    <col min="8179" max="8179" width="6.12727272727273" style="7" customWidth="1"/>
    <col min="8180" max="8180" width="12" style="7" customWidth="1"/>
    <col min="8181" max="8181" width="7" style="7" customWidth="1"/>
    <col min="8182" max="8182" width="8.12727272727273" style="7" customWidth="1"/>
    <col min="8183" max="8183" width="7.87272727272727" style="7" customWidth="1"/>
    <col min="8184" max="8184" width="6" style="7" customWidth="1"/>
    <col min="8185" max="8185" width="6.37272727272727" style="7" customWidth="1"/>
    <col min="8186" max="8186" width="9.87272727272727" style="7" customWidth="1"/>
    <col min="8187" max="8187" width="6" style="7" customWidth="1"/>
    <col min="8188" max="8188" width="6.37272727272727" style="7" customWidth="1"/>
    <col min="8189" max="8189" width="9.87272727272727" style="7" customWidth="1"/>
    <col min="8190" max="8190" width="7.87272727272727" style="7" customWidth="1"/>
    <col min="8191" max="8191" width="6.87272727272727" style="7" customWidth="1"/>
    <col min="8192" max="8192" width="9" style="7" customWidth="1"/>
    <col min="8193" max="8195" width="9" style="7"/>
    <col min="8196" max="8196" width="12.8727272727273" style="7" customWidth="1"/>
    <col min="8197" max="8197" width="9.37272727272727" style="7" customWidth="1"/>
    <col min="8198" max="8198" width="8.12727272727273" style="7" customWidth="1"/>
    <col min="8199" max="8199" width="9.75454545454545" style="7" customWidth="1"/>
    <col min="8200" max="8200" width="6" style="7" customWidth="1"/>
    <col min="8201" max="8201" width="8.5" style="7" customWidth="1"/>
    <col min="8202" max="8206" width="10.8727272727273" style="7" customWidth="1"/>
    <col min="8207" max="8212" width="9" style="7"/>
    <col min="8213" max="8213" width="9.37272727272727" style="7" customWidth="1"/>
    <col min="8214" max="8413" width="9" style="7"/>
    <col min="8414" max="8414" width="7.87272727272727" style="7" customWidth="1"/>
    <col min="8415" max="8415" width="13.8727272727273" style="7" customWidth="1"/>
    <col min="8416" max="8416" width="19.1272727272727" style="7" customWidth="1"/>
    <col min="8417" max="8417" width="9" style="7"/>
    <col min="8418" max="8418" width="12" style="7" customWidth="1"/>
    <col min="8419" max="8420" width="12.1272727272727" style="7" customWidth="1"/>
    <col min="8421" max="8421" width="18.1272727272727" style="7" customWidth="1"/>
    <col min="8422" max="8424" width="9" style="7"/>
    <col min="8425" max="8425" width="9.62727272727273" style="7" customWidth="1"/>
    <col min="8426" max="8427" width="9.87272727272727" style="7" customWidth="1"/>
    <col min="8428" max="8428" width="8.5" style="7" customWidth="1"/>
    <col min="8429" max="8429" width="6.12727272727273" style="7" customWidth="1"/>
    <col min="8430" max="8430" width="11" style="7" customWidth="1"/>
    <col min="8431" max="8432" width="7.87272727272727" style="7" customWidth="1"/>
    <col min="8433" max="8433" width="10.1272727272727" style="7" customWidth="1"/>
    <col min="8434" max="8434" width="7.12727272727273" style="7" customWidth="1"/>
    <col min="8435" max="8435" width="6.12727272727273" style="7" customWidth="1"/>
    <col min="8436" max="8436" width="12" style="7" customWidth="1"/>
    <col min="8437" max="8437" width="7" style="7" customWidth="1"/>
    <col min="8438" max="8438" width="8.12727272727273" style="7" customWidth="1"/>
    <col min="8439" max="8439" width="7.87272727272727" style="7" customWidth="1"/>
    <col min="8440" max="8440" width="6" style="7" customWidth="1"/>
    <col min="8441" max="8441" width="6.37272727272727" style="7" customWidth="1"/>
    <col min="8442" max="8442" width="9.87272727272727" style="7" customWidth="1"/>
    <col min="8443" max="8443" width="6" style="7" customWidth="1"/>
    <col min="8444" max="8444" width="6.37272727272727" style="7" customWidth="1"/>
    <col min="8445" max="8445" width="9.87272727272727" style="7" customWidth="1"/>
    <col min="8446" max="8446" width="7.87272727272727" style="7" customWidth="1"/>
    <col min="8447" max="8447" width="6.87272727272727" style="7" customWidth="1"/>
    <col min="8448" max="8448" width="9" style="7" customWidth="1"/>
    <col min="8449" max="8451" width="9" style="7"/>
    <col min="8452" max="8452" width="12.8727272727273" style="7" customWidth="1"/>
    <col min="8453" max="8453" width="9.37272727272727" style="7" customWidth="1"/>
    <col min="8454" max="8454" width="8.12727272727273" style="7" customWidth="1"/>
    <col min="8455" max="8455" width="9.75454545454545" style="7" customWidth="1"/>
    <col min="8456" max="8456" width="6" style="7" customWidth="1"/>
    <col min="8457" max="8457" width="8.5" style="7" customWidth="1"/>
    <col min="8458" max="8462" width="10.8727272727273" style="7" customWidth="1"/>
    <col min="8463" max="8468" width="9" style="7"/>
    <col min="8469" max="8469" width="9.37272727272727" style="7" customWidth="1"/>
    <col min="8470" max="8669" width="9" style="7"/>
    <col min="8670" max="8670" width="7.87272727272727" style="7" customWidth="1"/>
    <col min="8671" max="8671" width="13.8727272727273" style="7" customWidth="1"/>
    <col min="8672" max="8672" width="19.1272727272727" style="7" customWidth="1"/>
    <col min="8673" max="8673" width="9" style="7"/>
    <col min="8674" max="8674" width="12" style="7" customWidth="1"/>
    <col min="8675" max="8676" width="12.1272727272727" style="7" customWidth="1"/>
    <col min="8677" max="8677" width="18.1272727272727" style="7" customWidth="1"/>
    <col min="8678" max="8680" width="9" style="7"/>
    <col min="8681" max="8681" width="9.62727272727273" style="7" customWidth="1"/>
    <col min="8682" max="8683" width="9.87272727272727" style="7" customWidth="1"/>
    <col min="8684" max="8684" width="8.5" style="7" customWidth="1"/>
    <col min="8685" max="8685" width="6.12727272727273" style="7" customWidth="1"/>
    <col min="8686" max="8686" width="11" style="7" customWidth="1"/>
    <col min="8687" max="8688" width="7.87272727272727" style="7" customWidth="1"/>
    <col min="8689" max="8689" width="10.1272727272727" style="7" customWidth="1"/>
    <col min="8690" max="8690" width="7.12727272727273" style="7" customWidth="1"/>
    <col min="8691" max="8691" width="6.12727272727273" style="7" customWidth="1"/>
    <col min="8692" max="8692" width="12" style="7" customWidth="1"/>
    <col min="8693" max="8693" width="7" style="7" customWidth="1"/>
    <col min="8694" max="8694" width="8.12727272727273" style="7" customWidth="1"/>
    <col min="8695" max="8695" width="7.87272727272727" style="7" customWidth="1"/>
    <col min="8696" max="8696" width="6" style="7" customWidth="1"/>
    <col min="8697" max="8697" width="6.37272727272727" style="7" customWidth="1"/>
    <col min="8698" max="8698" width="9.87272727272727" style="7" customWidth="1"/>
    <col min="8699" max="8699" width="6" style="7" customWidth="1"/>
    <col min="8700" max="8700" width="6.37272727272727" style="7" customWidth="1"/>
    <col min="8701" max="8701" width="9.87272727272727" style="7" customWidth="1"/>
    <col min="8702" max="8702" width="7.87272727272727" style="7" customWidth="1"/>
    <col min="8703" max="8703" width="6.87272727272727" style="7" customWidth="1"/>
    <col min="8704" max="8704" width="9" style="7" customWidth="1"/>
    <col min="8705" max="8707" width="9" style="7"/>
    <col min="8708" max="8708" width="12.8727272727273" style="7" customWidth="1"/>
    <col min="8709" max="8709" width="9.37272727272727" style="7" customWidth="1"/>
    <col min="8710" max="8710" width="8.12727272727273" style="7" customWidth="1"/>
    <col min="8711" max="8711" width="9.75454545454545" style="7" customWidth="1"/>
    <col min="8712" max="8712" width="6" style="7" customWidth="1"/>
    <col min="8713" max="8713" width="8.5" style="7" customWidth="1"/>
    <col min="8714" max="8718" width="10.8727272727273" style="7" customWidth="1"/>
    <col min="8719" max="8724" width="9" style="7"/>
    <col min="8725" max="8725" width="9.37272727272727" style="7" customWidth="1"/>
    <col min="8726" max="8925" width="9" style="7"/>
    <col min="8926" max="8926" width="7.87272727272727" style="7" customWidth="1"/>
    <col min="8927" max="8927" width="13.8727272727273" style="7" customWidth="1"/>
    <col min="8928" max="8928" width="19.1272727272727" style="7" customWidth="1"/>
    <col min="8929" max="8929" width="9" style="7"/>
    <col min="8930" max="8930" width="12" style="7" customWidth="1"/>
    <col min="8931" max="8932" width="12.1272727272727" style="7" customWidth="1"/>
    <col min="8933" max="8933" width="18.1272727272727" style="7" customWidth="1"/>
    <col min="8934" max="8936" width="9" style="7"/>
    <col min="8937" max="8937" width="9.62727272727273" style="7" customWidth="1"/>
    <col min="8938" max="8939" width="9.87272727272727" style="7" customWidth="1"/>
    <col min="8940" max="8940" width="8.5" style="7" customWidth="1"/>
    <col min="8941" max="8941" width="6.12727272727273" style="7" customWidth="1"/>
    <col min="8942" max="8942" width="11" style="7" customWidth="1"/>
    <col min="8943" max="8944" width="7.87272727272727" style="7" customWidth="1"/>
    <col min="8945" max="8945" width="10.1272727272727" style="7" customWidth="1"/>
    <col min="8946" max="8946" width="7.12727272727273" style="7" customWidth="1"/>
    <col min="8947" max="8947" width="6.12727272727273" style="7" customWidth="1"/>
    <col min="8948" max="8948" width="12" style="7" customWidth="1"/>
    <col min="8949" max="8949" width="7" style="7" customWidth="1"/>
    <col min="8950" max="8950" width="8.12727272727273" style="7" customWidth="1"/>
    <col min="8951" max="8951" width="7.87272727272727" style="7" customWidth="1"/>
    <col min="8952" max="8952" width="6" style="7" customWidth="1"/>
    <col min="8953" max="8953" width="6.37272727272727" style="7" customWidth="1"/>
    <col min="8954" max="8954" width="9.87272727272727" style="7" customWidth="1"/>
    <col min="8955" max="8955" width="6" style="7" customWidth="1"/>
    <col min="8956" max="8956" width="6.37272727272727" style="7" customWidth="1"/>
    <col min="8957" max="8957" width="9.87272727272727" style="7" customWidth="1"/>
    <col min="8958" max="8958" width="7.87272727272727" style="7" customWidth="1"/>
    <col min="8959" max="8959" width="6.87272727272727" style="7" customWidth="1"/>
    <col min="8960" max="8960" width="9" style="7" customWidth="1"/>
    <col min="8961" max="8963" width="9" style="7"/>
    <col min="8964" max="8964" width="12.8727272727273" style="7" customWidth="1"/>
    <col min="8965" max="8965" width="9.37272727272727" style="7" customWidth="1"/>
    <col min="8966" max="8966" width="8.12727272727273" style="7" customWidth="1"/>
    <col min="8967" max="8967" width="9.75454545454545" style="7" customWidth="1"/>
    <col min="8968" max="8968" width="6" style="7" customWidth="1"/>
    <col min="8969" max="8969" width="8.5" style="7" customWidth="1"/>
    <col min="8970" max="8974" width="10.8727272727273" style="7" customWidth="1"/>
    <col min="8975" max="8980" width="9" style="7"/>
    <col min="8981" max="8981" width="9.37272727272727" style="7" customWidth="1"/>
    <col min="8982" max="9181" width="9" style="7"/>
    <col min="9182" max="9182" width="7.87272727272727" style="7" customWidth="1"/>
    <col min="9183" max="9183" width="13.8727272727273" style="7" customWidth="1"/>
    <col min="9184" max="9184" width="19.1272727272727" style="7" customWidth="1"/>
    <col min="9185" max="9185" width="9" style="7"/>
    <col min="9186" max="9186" width="12" style="7" customWidth="1"/>
    <col min="9187" max="9188" width="12.1272727272727" style="7" customWidth="1"/>
    <col min="9189" max="9189" width="18.1272727272727" style="7" customWidth="1"/>
    <col min="9190" max="9192" width="9" style="7"/>
    <col min="9193" max="9193" width="9.62727272727273" style="7" customWidth="1"/>
    <col min="9194" max="9195" width="9.87272727272727" style="7" customWidth="1"/>
    <col min="9196" max="9196" width="8.5" style="7" customWidth="1"/>
    <col min="9197" max="9197" width="6.12727272727273" style="7" customWidth="1"/>
    <col min="9198" max="9198" width="11" style="7" customWidth="1"/>
    <col min="9199" max="9200" width="7.87272727272727" style="7" customWidth="1"/>
    <col min="9201" max="9201" width="10.1272727272727" style="7" customWidth="1"/>
    <col min="9202" max="9202" width="7.12727272727273" style="7" customWidth="1"/>
    <col min="9203" max="9203" width="6.12727272727273" style="7" customWidth="1"/>
    <col min="9204" max="9204" width="12" style="7" customWidth="1"/>
    <col min="9205" max="9205" width="7" style="7" customWidth="1"/>
    <col min="9206" max="9206" width="8.12727272727273" style="7" customWidth="1"/>
    <col min="9207" max="9207" width="7.87272727272727" style="7" customWidth="1"/>
    <col min="9208" max="9208" width="6" style="7" customWidth="1"/>
    <col min="9209" max="9209" width="6.37272727272727" style="7" customWidth="1"/>
    <col min="9210" max="9210" width="9.87272727272727" style="7" customWidth="1"/>
    <col min="9211" max="9211" width="6" style="7" customWidth="1"/>
    <col min="9212" max="9212" width="6.37272727272727" style="7" customWidth="1"/>
    <col min="9213" max="9213" width="9.87272727272727" style="7" customWidth="1"/>
    <col min="9214" max="9214" width="7.87272727272727" style="7" customWidth="1"/>
    <col min="9215" max="9215" width="6.87272727272727" style="7" customWidth="1"/>
    <col min="9216" max="9216" width="9" style="7" customWidth="1"/>
    <col min="9217" max="9219" width="9" style="7"/>
    <col min="9220" max="9220" width="12.8727272727273" style="7" customWidth="1"/>
    <col min="9221" max="9221" width="9.37272727272727" style="7" customWidth="1"/>
    <col min="9222" max="9222" width="8.12727272727273" style="7" customWidth="1"/>
    <col min="9223" max="9223" width="9.75454545454545" style="7" customWidth="1"/>
    <col min="9224" max="9224" width="6" style="7" customWidth="1"/>
    <col min="9225" max="9225" width="8.5" style="7" customWidth="1"/>
    <col min="9226" max="9230" width="10.8727272727273" style="7" customWidth="1"/>
    <col min="9231" max="9236" width="9" style="7"/>
    <col min="9237" max="9237" width="9.37272727272727" style="7" customWidth="1"/>
    <col min="9238" max="9437" width="9" style="7"/>
    <col min="9438" max="9438" width="7.87272727272727" style="7" customWidth="1"/>
    <col min="9439" max="9439" width="13.8727272727273" style="7" customWidth="1"/>
    <col min="9440" max="9440" width="19.1272727272727" style="7" customWidth="1"/>
    <col min="9441" max="9441" width="9" style="7"/>
    <col min="9442" max="9442" width="12" style="7" customWidth="1"/>
    <col min="9443" max="9444" width="12.1272727272727" style="7" customWidth="1"/>
    <col min="9445" max="9445" width="18.1272727272727" style="7" customWidth="1"/>
    <col min="9446" max="9448" width="9" style="7"/>
    <col min="9449" max="9449" width="9.62727272727273" style="7" customWidth="1"/>
    <col min="9450" max="9451" width="9.87272727272727" style="7" customWidth="1"/>
    <col min="9452" max="9452" width="8.5" style="7" customWidth="1"/>
    <col min="9453" max="9453" width="6.12727272727273" style="7" customWidth="1"/>
    <col min="9454" max="9454" width="11" style="7" customWidth="1"/>
    <col min="9455" max="9456" width="7.87272727272727" style="7" customWidth="1"/>
    <col min="9457" max="9457" width="10.1272727272727" style="7" customWidth="1"/>
    <col min="9458" max="9458" width="7.12727272727273" style="7" customWidth="1"/>
    <col min="9459" max="9459" width="6.12727272727273" style="7" customWidth="1"/>
    <col min="9460" max="9460" width="12" style="7" customWidth="1"/>
    <col min="9461" max="9461" width="7" style="7" customWidth="1"/>
    <col min="9462" max="9462" width="8.12727272727273" style="7" customWidth="1"/>
    <col min="9463" max="9463" width="7.87272727272727" style="7" customWidth="1"/>
    <col min="9464" max="9464" width="6" style="7" customWidth="1"/>
    <col min="9465" max="9465" width="6.37272727272727" style="7" customWidth="1"/>
    <col min="9466" max="9466" width="9.87272727272727" style="7" customWidth="1"/>
    <col min="9467" max="9467" width="6" style="7" customWidth="1"/>
    <col min="9468" max="9468" width="6.37272727272727" style="7" customWidth="1"/>
    <col min="9469" max="9469" width="9.87272727272727" style="7" customWidth="1"/>
    <col min="9470" max="9470" width="7.87272727272727" style="7" customWidth="1"/>
    <col min="9471" max="9471" width="6.87272727272727" style="7" customWidth="1"/>
    <col min="9472" max="9472" width="9" style="7" customWidth="1"/>
    <col min="9473" max="9475" width="9" style="7"/>
    <col min="9476" max="9476" width="12.8727272727273" style="7" customWidth="1"/>
    <col min="9477" max="9477" width="9.37272727272727" style="7" customWidth="1"/>
    <col min="9478" max="9478" width="8.12727272727273" style="7" customWidth="1"/>
    <col min="9479" max="9479" width="9.75454545454545" style="7" customWidth="1"/>
    <col min="9480" max="9480" width="6" style="7" customWidth="1"/>
    <col min="9481" max="9481" width="8.5" style="7" customWidth="1"/>
    <col min="9482" max="9486" width="10.8727272727273" style="7" customWidth="1"/>
    <col min="9487" max="9492" width="9" style="7"/>
    <col min="9493" max="9493" width="9.37272727272727" style="7" customWidth="1"/>
    <col min="9494" max="9693" width="9" style="7"/>
    <col min="9694" max="9694" width="7.87272727272727" style="7" customWidth="1"/>
    <col min="9695" max="9695" width="13.8727272727273" style="7" customWidth="1"/>
    <col min="9696" max="9696" width="19.1272727272727" style="7" customWidth="1"/>
    <col min="9697" max="9697" width="9" style="7"/>
    <col min="9698" max="9698" width="12" style="7" customWidth="1"/>
    <col min="9699" max="9700" width="12.1272727272727" style="7" customWidth="1"/>
    <col min="9701" max="9701" width="18.1272727272727" style="7" customWidth="1"/>
    <col min="9702" max="9704" width="9" style="7"/>
    <col min="9705" max="9705" width="9.62727272727273" style="7" customWidth="1"/>
    <col min="9706" max="9707" width="9.87272727272727" style="7" customWidth="1"/>
    <col min="9708" max="9708" width="8.5" style="7" customWidth="1"/>
    <col min="9709" max="9709" width="6.12727272727273" style="7" customWidth="1"/>
    <col min="9710" max="9710" width="11" style="7" customWidth="1"/>
    <col min="9711" max="9712" width="7.87272727272727" style="7" customWidth="1"/>
    <col min="9713" max="9713" width="10.1272727272727" style="7" customWidth="1"/>
    <col min="9714" max="9714" width="7.12727272727273" style="7" customWidth="1"/>
    <col min="9715" max="9715" width="6.12727272727273" style="7" customWidth="1"/>
    <col min="9716" max="9716" width="12" style="7" customWidth="1"/>
    <col min="9717" max="9717" width="7" style="7" customWidth="1"/>
    <col min="9718" max="9718" width="8.12727272727273" style="7" customWidth="1"/>
    <col min="9719" max="9719" width="7.87272727272727" style="7" customWidth="1"/>
    <col min="9720" max="9720" width="6" style="7" customWidth="1"/>
    <col min="9721" max="9721" width="6.37272727272727" style="7" customWidth="1"/>
    <col min="9722" max="9722" width="9.87272727272727" style="7" customWidth="1"/>
    <col min="9723" max="9723" width="6" style="7" customWidth="1"/>
    <col min="9724" max="9724" width="6.37272727272727" style="7" customWidth="1"/>
    <col min="9725" max="9725" width="9.87272727272727" style="7" customWidth="1"/>
    <col min="9726" max="9726" width="7.87272727272727" style="7" customWidth="1"/>
    <col min="9727" max="9727" width="6.87272727272727" style="7" customWidth="1"/>
    <col min="9728" max="9728" width="9" style="7" customWidth="1"/>
    <col min="9729" max="9731" width="9" style="7"/>
    <col min="9732" max="9732" width="12.8727272727273" style="7" customWidth="1"/>
    <col min="9733" max="9733" width="9.37272727272727" style="7" customWidth="1"/>
    <col min="9734" max="9734" width="8.12727272727273" style="7" customWidth="1"/>
    <col min="9735" max="9735" width="9.75454545454545" style="7" customWidth="1"/>
    <col min="9736" max="9736" width="6" style="7" customWidth="1"/>
    <col min="9737" max="9737" width="8.5" style="7" customWidth="1"/>
    <col min="9738" max="9742" width="10.8727272727273" style="7" customWidth="1"/>
    <col min="9743" max="9748" width="9" style="7"/>
    <col min="9749" max="9749" width="9.37272727272727" style="7" customWidth="1"/>
    <col min="9750" max="9949" width="9" style="7"/>
    <col min="9950" max="9950" width="7.87272727272727" style="7" customWidth="1"/>
    <col min="9951" max="9951" width="13.8727272727273" style="7" customWidth="1"/>
    <col min="9952" max="9952" width="19.1272727272727" style="7" customWidth="1"/>
    <col min="9953" max="9953" width="9" style="7"/>
    <col min="9954" max="9954" width="12" style="7" customWidth="1"/>
    <col min="9955" max="9956" width="12.1272727272727" style="7" customWidth="1"/>
    <col min="9957" max="9957" width="18.1272727272727" style="7" customWidth="1"/>
    <col min="9958" max="9960" width="9" style="7"/>
    <col min="9961" max="9961" width="9.62727272727273" style="7" customWidth="1"/>
    <col min="9962" max="9963" width="9.87272727272727" style="7" customWidth="1"/>
    <col min="9964" max="9964" width="8.5" style="7" customWidth="1"/>
    <col min="9965" max="9965" width="6.12727272727273" style="7" customWidth="1"/>
    <col min="9966" max="9966" width="11" style="7" customWidth="1"/>
    <col min="9967" max="9968" width="7.87272727272727" style="7" customWidth="1"/>
    <col min="9969" max="9969" width="10.1272727272727" style="7" customWidth="1"/>
    <col min="9970" max="9970" width="7.12727272727273" style="7" customWidth="1"/>
    <col min="9971" max="9971" width="6.12727272727273" style="7" customWidth="1"/>
    <col min="9972" max="9972" width="12" style="7" customWidth="1"/>
    <col min="9973" max="9973" width="7" style="7" customWidth="1"/>
    <col min="9974" max="9974" width="8.12727272727273" style="7" customWidth="1"/>
    <col min="9975" max="9975" width="7.87272727272727" style="7" customWidth="1"/>
    <col min="9976" max="9976" width="6" style="7" customWidth="1"/>
    <col min="9977" max="9977" width="6.37272727272727" style="7" customWidth="1"/>
    <col min="9978" max="9978" width="9.87272727272727" style="7" customWidth="1"/>
    <col min="9979" max="9979" width="6" style="7" customWidth="1"/>
    <col min="9980" max="9980" width="6.37272727272727" style="7" customWidth="1"/>
    <col min="9981" max="9981" width="9.87272727272727" style="7" customWidth="1"/>
    <col min="9982" max="9982" width="7.87272727272727" style="7" customWidth="1"/>
    <col min="9983" max="9983" width="6.87272727272727" style="7" customWidth="1"/>
    <col min="9984" max="9984" width="9" style="7" customWidth="1"/>
    <col min="9985" max="9987" width="9" style="7"/>
    <col min="9988" max="9988" width="12.8727272727273" style="7" customWidth="1"/>
    <col min="9989" max="9989" width="9.37272727272727" style="7" customWidth="1"/>
    <col min="9990" max="9990" width="8.12727272727273" style="7" customWidth="1"/>
    <col min="9991" max="9991" width="9.75454545454545" style="7" customWidth="1"/>
    <col min="9992" max="9992" width="6" style="7" customWidth="1"/>
    <col min="9993" max="9993" width="8.5" style="7" customWidth="1"/>
    <col min="9994" max="9998" width="10.8727272727273" style="7" customWidth="1"/>
    <col min="9999" max="10004" width="9" style="7"/>
    <col min="10005" max="10005" width="9.37272727272727" style="7" customWidth="1"/>
    <col min="10006" max="10205" width="9" style="7"/>
    <col min="10206" max="10206" width="7.87272727272727" style="7" customWidth="1"/>
    <col min="10207" max="10207" width="13.8727272727273" style="7" customWidth="1"/>
    <col min="10208" max="10208" width="19.1272727272727" style="7" customWidth="1"/>
    <col min="10209" max="10209" width="9" style="7"/>
    <col min="10210" max="10210" width="12" style="7" customWidth="1"/>
    <col min="10211" max="10212" width="12.1272727272727" style="7" customWidth="1"/>
    <col min="10213" max="10213" width="18.1272727272727" style="7" customWidth="1"/>
    <col min="10214" max="10216" width="9" style="7"/>
    <col min="10217" max="10217" width="9.62727272727273" style="7" customWidth="1"/>
    <col min="10218" max="10219" width="9.87272727272727" style="7" customWidth="1"/>
    <col min="10220" max="10220" width="8.5" style="7" customWidth="1"/>
    <col min="10221" max="10221" width="6.12727272727273" style="7" customWidth="1"/>
    <col min="10222" max="10222" width="11" style="7" customWidth="1"/>
    <col min="10223" max="10224" width="7.87272727272727" style="7" customWidth="1"/>
    <col min="10225" max="10225" width="10.1272727272727" style="7" customWidth="1"/>
    <col min="10226" max="10226" width="7.12727272727273" style="7" customWidth="1"/>
    <col min="10227" max="10227" width="6.12727272727273" style="7" customWidth="1"/>
    <col min="10228" max="10228" width="12" style="7" customWidth="1"/>
    <col min="10229" max="10229" width="7" style="7" customWidth="1"/>
    <col min="10230" max="10230" width="8.12727272727273" style="7" customWidth="1"/>
    <col min="10231" max="10231" width="7.87272727272727" style="7" customWidth="1"/>
    <col min="10232" max="10232" width="6" style="7" customWidth="1"/>
    <col min="10233" max="10233" width="6.37272727272727" style="7" customWidth="1"/>
    <col min="10234" max="10234" width="9.87272727272727" style="7" customWidth="1"/>
    <col min="10235" max="10235" width="6" style="7" customWidth="1"/>
    <col min="10236" max="10236" width="6.37272727272727" style="7" customWidth="1"/>
    <col min="10237" max="10237" width="9.87272727272727" style="7" customWidth="1"/>
    <col min="10238" max="10238" width="7.87272727272727" style="7" customWidth="1"/>
    <col min="10239" max="10239" width="6.87272727272727" style="7" customWidth="1"/>
    <col min="10240" max="10240" width="9" style="7" customWidth="1"/>
    <col min="10241" max="10243" width="9" style="7"/>
    <col min="10244" max="10244" width="12.8727272727273" style="7" customWidth="1"/>
    <col min="10245" max="10245" width="9.37272727272727" style="7" customWidth="1"/>
    <col min="10246" max="10246" width="8.12727272727273" style="7" customWidth="1"/>
    <col min="10247" max="10247" width="9.75454545454545" style="7" customWidth="1"/>
    <col min="10248" max="10248" width="6" style="7" customWidth="1"/>
    <col min="10249" max="10249" width="8.5" style="7" customWidth="1"/>
    <col min="10250" max="10254" width="10.8727272727273" style="7" customWidth="1"/>
    <col min="10255" max="10260" width="9" style="7"/>
    <col min="10261" max="10261" width="9.37272727272727" style="7" customWidth="1"/>
    <col min="10262" max="10461" width="9" style="7"/>
    <col min="10462" max="10462" width="7.87272727272727" style="7" customWidth="1"/>
    <col min="10463" max="10463" width="13.8727272727273" style="7" customWidth="1"/>
    <col min="10464" max="10464" width="19.1272727272727" style="7" customWidth="1"/>
    <col min="10465" max="10465" width="9" style="7"/>
    <col min="10466" max="10466" width="12" style="7" customWidth="1"/>
    <col min="10467" max="10468" width="12.1272727272727" style="7" customWidth="1"/>
    <col min="10469" max="10469" width="18.1272727272727" style="7" customWidth="1"/>
    <col min="10470" max="10472" width="9" style="7"/>
    <col min="10473" max="10473" width="9.62727272727273" style="7" customWidth="1"/>
    <col min="10474" max="10475" width="9.87272727272727" style="7" customWidth="1"/>
    <col min="10476" max="10476" width="8.5" style="7" customWidth="1"/>
    <col min="10477" max="10477" width="6.12727272727273" style="7" customWidth="1"/>
    <col min="10478" max="10478" width="11" style="7" customWidth="1"/>
    <col min="10479" max="10480" width="7.87272727272727" style="7" customWidth="1"/>
    <col min="10481" max="10481" width="10.1272727272727" style="7" customWidth="1"/>
    <col min="10482" max="10482" width="7.12727272727273" style="7" customWidth="1"/>
    <col min="10483" max="10483" width="6.12727272727273" style="7" customWidth="1"/>
    <col min="10484" max="10484" width="12" style="7" customWidth="1"/>
    <col min="10485" max="10485" width="7" style="7" customWidth="1"/>
    <col min="10486" max="10486" width="8.12727272727273" style="7" customWidth="1"/>
    <col min="10487" max="10487" width="7.87272727272727" style="7" customWidth="1"/>
    <col min="10488" max="10488" width="6" style="7" customWidth="1"/>
    <col min="10489" max="10489" width="6.37272727272727" style="7" customWidth="1"/>
    <col min="10490" max="10490" width="9.87272727272727" style="7" customWidth="1"/>
    <col min="10491" max="10491" width="6" style="7" customWidth="1"/>
    <col min="10492" max="10492" width="6.37272727272727" style="7" customWidth="1"/>
    <col min="10493" max="10493" width="9.87272727272727" style="7" customWidth="1"/>
    <col min="10494" max="10494" width="7.87272727272727" style="7" customWidth="1"/>
    <col min="10495" max="10495" width="6.87272727272727" style="7" customWidth="1"/>
    <col min="10496" max="10496" width="9" style="7" customWidth="1"/>
    <col min="10497" max="10499" width="9" style="7"/>
    <col min="10500" max="10500" width="12.8727272727273" style="7" customWidth="1"/>
    <col min="10501" max="10501" width="9.37272727272727" style="7" customWidth="1"/>
    <col min="10502" max="10502" width="8.12727272727273" style="7" customWidth="1"/>
    <col min="10503" max="10503" width="9.75454545454545" style="7" customWidth="1"/>
    <col min="10504" max="10504" width="6" style="7" customWidth="1"/>
    <col min="10505" max="10505" width="8.5" style="7" customWidth="1"/>
    <col min="10506" max="10510" width="10.8727272727273" style="7" customWidth="1"/>
    <col min="10511" max="10516" width="9" style="7"/>
    <col min="10517" max="10517" width="9.37272727272727" style="7" customWidth="1"/>
    <col min="10518" max="10717" width="9" style="7"/>
    <col min="10718" max="10718" width="7.87272727272727" style="7" customWidth="1"/>
    <col min="10719" max="10719" width="13.8727272727273" style="7" customWidth="1"/>
    <col min="10720" max="10720" width="19.1272727272727" style="7" customWidth="1"/>
    <col min="10721" max="10721" width="9" style="7"/>
    <col min="10722" max="10722" width="12" style="7" customWidth="1"/>
    <col min="10723" max="10724" width="12.1272727272727" style="7" customWidth="1"/>
    <col min="10725" max="10725" width="18.1272727272727" style="7" customWidth="1"/>
    <col min="10726" max="10728" width="9" style="7"/>
    <col min="10729" max="10729" width="9.62727272727273" style="7" customWidth="1"/>
    <col min="10730" max="10731" width="9.87272727272727" style="7" customWidth="1"/>
    <col min="10732" max="10732" width="8.5" style="7" customWidth="1"/>
    <col min="10733" max="10733" width="6.12727272727273" style="7" customWidth="1"/>
    <col min="10734" max="10734" width="11" style="7" customWidth="1"/>
    <col min="10735" max="10736" width="7.87272727272727" style="7" customWidth="1"/>
    <col min="10737" max="10737" width="10.1272727272727" style="7" customWidth="1"/>
    <col min="10738" max="10738" width="7.12727272727273" style="7" customWidth="1"/>
    <col min="10739" max="10739" width="6.12727272727273" style="7" customWidth="1"/>
    <col min="10740" max="10740" width="12" style="7" customWidth="1"/>
    <col min="10741" max="10741" width="7" style="7" customWidth="1"/>
    <col min="10742" max="10742" width="8.12727272727273" style="7" customWidth="1"/>
    <col min="10743" max="10743" width="7.87272727272727" style="7" customWidth="1"/>
    <col min="10744" max="10744" width="6" style="7" customWidth="1"/>
    <col min="10745" max="10745" width="6.37272727272727" style="7" customWidth="1"/>
    <col min="10746" max="10746" width="9.87272727272727" style="7" customWidth="1"/>
    <col min="10747" max="10747" width="6" style="7" customWidth="1"/>
    <col min="10748" max="10748" width="6.37272727272727" style="7" customWidth="1"/>
    <col min="10749" max="10749" width="9.87272727272727" style="7" customWidth="1"/>
    <col min="10750" max="10750" width="7.87272727272727" style="7" customWidth="1"/>
    <col min="10751" max="10751" width="6.87272727272727" style="7" customWidth="1"/>
    <col min="10752" max="10752" width="9" style="7" customWidth="1"/>
    <col min="10753" max="10755" width="9" style="7"/>
    <col min="10756" max="10756" width="12.8727272727273" style="7" customWidth="1"/>
    <col min="10757" max="10757" width="9.37272727272727" style="7" customWidth="1"/>
    <col min="10758" max="10758" width="8.12727272727273" style="7" customWidth="1"/>
    <col min="10759" max="10759" width="9.75454545454545" style="7" customWidth="1"/>
    <col min="10760" max="10760" width="6" style="7" customWidth="1"/>
    <col min="10761" max="10761" width="8.5" style="7" customWidth="1"/>
    <col min="10762" max="10766" width="10.8727272727273" style="7" customWidth="1"/>
    <col min="10767" max="10772" width="9" style="7"/>
    <col min="10773" max="10773" width="9.37272727272727" style="7" customWidth="1"/>
    <col min="10774" max="10973" width="9" style="7"/>
    <col min="10974" max="10974" width="7.87272727272727" style="7" customWidth="1"/>
    <col min="10975" max="10975" width="13.8727272727273" style="7" customWidth="1"/>
    <col min="10976" max="10976" width="19.1272727272727" style="7" customWidth="1"/>
    <col min="10977" max="10977" width="9" style="7"/>
    <col min="10978" max="10978" width="12" style="7" customWidth="1"/>
    <col min="10979" max="10980" width="12.1272727272727" style="7" customWidth="1"/>
    <col min="10981" max="10981" width="18.1272727272727" style="7" customWidth="1"/>
    <col min="10982" max="10984" width="9" style="7"/>
    <col min="10985" max="10985" width="9.62727272727273" style="7" customWidth="1"/>
    <col min="10986" max="10987" width="9.87272727272727" style="7" customWidth="1"/>
    <col min="10988" max="10988" width="8.5" style="7" customWidth="1"/>
    <col min="10989" max="10989" width="6.12727272727273" style="7" customWidth="1"/>
    <col min="10990" max="10990" width="11" style="7" customWidth="1"/>
    <col min="10991" max="10992" width="7.87272727272727" style="7" customWidth="1"/>
    <col min="10993" max="10993" width="10.1272727272727" style="7" customWidth="1"/>
    <col min="10994" max="10994" width="7.12727272727273" style="7" customWidth="1"/>
    <col min="10995" max="10995" width="6.12727272727273" style="7" customWidth="1"/>
    <col min="10996" max="10996" width="12" style="7" customWidth="1"/>
    <col min="10997" max="10997" width="7" style="7" customWidth="1"/>
    <col min="10998" max="10998" width="8.12727272727273" style="7" customWidth="1"/>
    <col min="10999" max="10999" width="7.87272727272727" style="7" customWidth="1"/>
    <col min="11000" max="11000" width="6" style="7" customWidth="1"/>
    <col min="11001" max="11001" width="6.37272727272727" style="7" customWidth="1"/>
    <col min="11002" max="11002" width="9.87272727272727" style="7" customWidth="1"/>
    <col min="11003" max="11003" width="6" style="7" customWidth="1"/>
    <col min="11004" max="11004" width="6.37272727272727" style="7" customWidth="1"/>
    <col min="11005" max="11005" width="9.87272727272727" style="7" customWidth="1"/>
    <col min="11006" max="11006" width="7.87272727272727" style="7" customWidth="1"/>
    <col min="11007" max="11007" width="6.87272727272727" style="7" customWidth="1"/>
    <col min="11008" max="11008" width="9" style="7" customWidth="1"/>
    <col min="11009" max="11011" width="9" style="7"/>
    <col min="11012" max="11012" width="12.8727272727273" style="7" customWidth="1"/>
    <col min="11013" max="11013" width="9.37272727272727" style="7" customWidth="1"/>
    <col min="11014" max="11014" width="8.12727272727273" style="7" customWidth="1"/>
    <col min="11015" max="11015" width="9.75454545454545" style="7" customWidth="1"/>
    <col min="11016" max="11016" width="6" style="7" customWidth="1"/>
    <col min="11017" max="11017" width="8.5" style="7" customWidth="1"/>
    <col min="11018" max="11022" width="10.8727272727273" style="7" customWidth="1"/>
    <col min="11023" max="11028" width="9" style="7"/>
    <col min="11029" max="11029" width="9.37272727272727" style="7" customWidth="1"/>
    <col min="11030" max="11229" width="9" style="7"/>
    <col min="11230" max="11230" width="7.87272727272727" style="7" customWidth="1"/>
    <col min="11231" max="11231" width="13.8727272727273" style="7" customWidth="1"/>
    <col min="11232" max="11232" width="19.1272727272727" style="7" customWidth="1"/>
    <col min="11233" max="11233" width="9" style="7"/>
    <col min="11234" max="11234" width="12" style="7" customWidth="1"/>
    <col min="11235" max="11236" width="12.1272727272727" style="7" customWidth="1"/>
    <col min="11237" max="11237" width="18.1272727272727" style="7" customWidth="1"/>
    <col min="11238" max="11240" width="9" style="7"/>
    <col min="11241" max="11241" width="9.62727272727273" style="7" customWidth="1"/>
    <col min="11242" max="11243" width="9.87272727272727" style="7" customWidth="1"/>
    <col min="11244" max="11244" width="8.5" style="7" customWidth="1"/>
    <col min="11245" max="11245" width="6.12727272727273" style="7" customWidth="1"/>
    <col min="11246" max="11246" width="11" style="7" customWidth="1"/>
    <col min="11247" max="11248" width="7.87272727272727" style="7" customWidth="1"/>
    <col min="11249" max="11249" width="10.1272727272727" style="7" customWidth="1"/>
    <col min="11250" max="11250" width="7.12727272727273" style="7" customWidth="1"/>
    <col min="11251" max="11251" width="6.12727272727273" style="7" customWidth="1"/>
    <col min="11252" max="11252" width="12" style="7" customWidth="1"/>
    <col min="11253" max="11253" width="7" style="7" customWidth="1"/>
    <col min="11254" max="11254" width="8.12727272727273" style="7" customWidth="1"/>
    <col min="11255" max="11255" width="7.87272727272727" style="7" customWidth="1"/>
    <col min="11256" max="11256" width="6" style="7" customWidth="1"/>
    <col min="11257" max="11257" width="6.37272727272727" style="7" customWidth="1"/>
    <col min="11258" max="11258" width="9.87272727272727" style="7" customWidth="1"/>
    <col min="11259" max="11259" width="6" style="7" customWidth="1"/>
    <col min="11260" max="11260" width="6.37272727272727" style="7" customWidth="1"/>
    <col min="11261" max="11261" width="9.87272727272727" style="7" customWidth="1"/>
    <col min="11262" max="11262" width="7.87272727272727" style="7" customWidth="1"/>
    <col min="11263" max="11263" width="6.87272727272727" style="7" customWidth="1"/>
    <col min="11264" max="11264" width="9" style="7" customWidth="1"/>
    <col min="11265" max="11267" width="9" style="7"/>
    <col min="11268" max="11268" width="12.8727272727273" style="7" customWidth="1"/>
    <col min="11269" max="11269" width="9.37272727272727" style="7" customWidth="1"/>
    <col min="11270" max="11270" width="8.12727272727273" style="7" customWidth="1"/>
    <col min="11271" max="11271" width="9.75454545454545" style="7" customWidth="1"/>
    <col min="11272" max="11272" width="6" style="7" customWidth="1"/>
    <col min="11273" max="11273" width="8.5" style="7" customWidth="1"/>
    <col min="11274" max="11278" width="10.8727272727273" style="7" customWidth="1"/>
    <col min="11279" max="11284" width="9" style="7"/>
    <col min="11285" max="11285" width="9.37272727272727" style="7" customWidth="1"/>
    <col min="11286" max="11485" width="9" style="7"/>
    <col min="11486" max="11486" width="7.87272727272727" style="7" customWidth="1"/>
    <col min="11487" max="11487" width="13.8727272727273" style="7" customWidth="1"/>
    <col min="11488" max="11488" width="19.1272727272727" style="7" customWidth="1"/>
    <col min="11489" max="11489" width="9" style="7"/>
    <col min="11490" max="11490" width="12" style="7" customWidth="1"/>
    <col min="11491" max="11492" width="12.1272727272727" style="7" customWidth="1"/>
    <col min="11493" max="11493" width="18.1272727272727" style="7" customWidth="1"/>
    <col min="11494" max="11496" width="9" style="7"/>
    <col min="11497" max="11497" width="9.62727272727273" style="7" customWidth="1"/>
    <col min="11498" max="11499" width="9.87272727272727" style="7" customWidth="1"/>
    <col min="11500" max="11500" width="8.5" style="7" customWidth="1"/>
    <col min="11501" max="11501" width="6.12727272727273" style="7" customWidth="1"/>
    <col min="11502" max="11502" width="11" style="7" customWidth="1"/>
    <col min="11503" max="11504" width="7.87272727272727" style="7" customWidth="1"/>
    <col min="11505" max="11505" width="10.1272727272727" style="7" customWidth="1"/>
    <col min="11506" max="11506" width="7.12727272727273" style="7" customWidth="1"/>
    <col min="11507" max="11507" width="6.12727272727273" style="7" customWidth="1"/>
    <col min="11508" max="11508" width="12" style="7" customWidth="1"/>
    <col min="11509" max="11509" width="7" style="7" customWidth="1"/>
    <col min="11510" max="11510" width="8.12727272727273" style="7" customWidth="1"/>
    <col min="11511" max="11511" width="7.87272727272727" style="7" customWidth="1"/>
    <col min="11512" max="11512" width="6" style="7" customWidth="1"/>
    <col min="11513" max="11513" width="6.37272727272727" style="7" customWidth="1"/>
    <col min="11514" max="11514" width="9.87272727272727" style="7" customWidth="1"/>
    <col min="11515" max="11515" width="6" style="7" customWidth="1"/>
    <col min="11516" max="11516" width="6.37272727272727" style="7" customWidth="1"/>
    <col min="11517" max="11517" width="9.87272727272727" style="7" customWidth="1"/>
    <col min="11518" max="11518" width="7.87272727272727" style="7" customWidth="1"/>
    <col min="11519" max="11519" width="6.87272727272727" style="7" customWidth="1"/>
    <col min="11520" max="11520" width="9" style="7" customWidth="1"/>
    <col min="11521" max="11523" width="9" style="7"/>
    <col min="11524" max="11524" width="12.8727272727273" style="7" customWidth="1"/>
    <col min="11525" max="11525" width="9.37272727272727" style="7" customWidth="1"/>
    <col min="11526" max="11526" width="8.12727272727273" style="7" customWidth="1"/>
    <col min="11527" max="11527" width="9.75454545454545" style="7" customWidth="1"/>
    <col min="11528" max="11528" width="6" style="7" customWidth="1"/>
    <col min="11529" max="11529" width="8.5" style="7" customWidth="1"/>
    <col min="11530" max="11534" width="10.8727272727273" style="7" customWidth="1"/>
    <col min="11535" max="11540" width="9" style="7"/>
    <col min="11541" max="11541" width="9.37272727272727" style="7" customWidth="1"/>
    <col min="11542" max="11741" width="9" style="7"/>
    <col min="11742" max="11742" width="7.87272727272727" style="7" customWidth="1"/>
    <col min="11743" max="11743" width="13.8727272727273" style="7" customWidth="1"/>
    <col min="11744" max="11744" width="19.1272727272727" style="7" customWidth="1"/>
    <col min="11745" max="11745" width="9" style="7"/>
    <col min="11746" max="11746" width="12" style="7" customWidth="1"/>
    <col min="11747" max="11748" width="12.1272727272727" style="7" customWidth="1"/>
    <col min="11749" max="11749" width="18.1272727272727" style="7" customWidth="1"/>
    <col min="11750" max="11752" width="9" style="7"/>
    <col min="11753" max="11753" width="9.62727272727273" style="7" customWidth="1"/>
    <col min="11754" max="11755" width="9.87272727272727" style="7" customWidth="1"/>
    <col min="11756" max="11756" width="8.5" style="7" customWidth="1"/>
    <col min="11757" max="11757" width="6.12727272727273" style="7" customWidth="1"/>
    <col min="11758" max="11758" width="11" style="7" customWidth="1"/>
    <col min="11759" max="11760" width="7.87272727272727" style="7" customWidth="1"/>
    <col min="11761" max="11761" width="10.1272727272727" style="7" customWidth="1"/>
    <col min="11762" max="11762" width="7.12727272727273" style="7" customWidth="1"/>
    <col min="11763" max="11763" width="6.12727272727273" style="7" customWidth="1"/>
    <col min="11764" max="11764" width="12" style="7" customWidth="1"/>
    <col min="11765" max="11765" width="7" style="7" customWidth="1"/>
    <col min="11766" max="11766" width="8.12727272727273" style="7" customWidth="1"/>
    <col min="11767" max="11767" width="7.87272727272727" style="7" customWidth="1"/>
    <col min="11768" max="11768" width="6" style="7" customWidth="1"/>
    <col min="11769" max="11769" width="6.37272727272727" style="7" customWidth="1"/>
    <col min="11770" max="11770" width="9.87272727272727" style="7" customWidth="1"/>
    <col min="11771" max="11771" width="6" style="7" customWidth="1"/>
    <col min="11772" max="11772" width="6.37272727272727" style="7" customWidth="1"/>
    <col min="11773" max="11773" width="9.87272727272727" style="7" customWidth="1"/>
    <col min="11774" max="11774" width="7.87272727272727" style="7" customWidth="1"/>
    <col min="11775" max="11775" width="6.87272727272727" style="7" customWidth="1"/>
    <col min="11776" max="11776" width="9" style="7" customWidth="1"/>
    <col min="11777" max="11779" width="9" style="7"/>
    <col min="11780" max="11780" width="12.8727272727273" style="7" customWidth="1"/>
    <col min="11781" max="11781" width="9.37272727272727" style="7" customWidth="1"/>
    <col min="11782" max="11782" width="8.12727272727273" style="7" customWidth="1"/>
    <col min="11783" max="11783" width="9.75454545454545" style="7" customWidth="1"/>
    <col min="11784" max="11784" width="6" style="7" customWidth="1"/>
    <col min="11785" max="11785" width="8.5" style="7" customWidth="1"/>
    <col min="11786" max="11790" width="10.8727272727273" style="7" customWidth="1"/>
    <col min="11791" max="11796" width="9" style="7"/>
    <col min="11797" max="11797" width="9.37272727272727" style="7" customWidth="1"/>
    <col min="11798" max="11997" width="9" style="7"/>
    <col min="11998" max="11998" width="7.87272727272727" style="7" customWidth="1"/>
    <col min="11999" max="11999" width="13.8727272727273" style="7" customWidth="1"/>
    <col min="12000" max="12000" width="19.1272727272727" style="7" customWidth="1"/>
    <col min="12001" max="12001" width="9" style="7"/>
    <col min="12002" max="12002" width="12" style="7" customWidth="1"/>
    <col min="12003" max="12004" width="12.1272727272727" style="7" customWidth="1"/>
    <col min="12005" max="12005" width="18.1272727272727" style="7" customWidth="1"/>
    <col min="12006" max="12008" width="9" style="7"/>
    <col min="12009" max="12009" width="9.62727272727273" style="7" customWidth="1"/>
    <col min="12010" max="12011" width="9.87272727272727" style="7" customWidth="1"/>
    <col min="12012" max="12012" width="8.5" style="7" customWidth="1"/>
    <col min="12013" max="12013" width="6.12727272727273" style="7" customWidth="1"/>
    <col min="12014" max="12014" width="11" style="7" customWidth="1"/>
    <col min="12015" max="12016" width="7.87272727272727" style="7" customWidth="1"/>
    <col min="12017" max="12017" width="10.1272727272727" style="7" customWidth="1"/>
    <col min="12018" max="12018" width="7.12727272727273" style="7" customWidth="1"/>
    <col min="12019" max="12019" width="6.12727272727273" style="7" customWidth="1"/>
    <col min="12020" max="12020" width="12" style="7" customWidth="1"/>
    <col min="12021" max="12021" width="7" style="7" customWidth="1"/>
    <col min="12022" max="12022" width="8.12727272727273" style="7" customWidth="1"/>
    <col min="12023" max="12023" width="7.87272727272727" style="7" customWidth="1"/>
    <col min="12024" max="12024" width="6" style="7" customWidth="1"/>
    <col min="12025" max="12025" width="6.37272727272727" style="7" customWidth="1"/>
    <col min="12026" max="12026" width="9.87272727272727" style="7" customWidth="1"/>
    <col min="12027" max="12027" width="6" style="7" customWidth="1"/>
    <col min="12028" max="12028" width="6.37272727272727" style="7" customWidth="1"/>
    <col min="12029" max="12029" width="9.87272727272727" style="7" customWidth="1"/>
    <col min="12030" max="12030" width="7.87272727272727" style="7" customWidth="1"/>
    <col min="12031" max="12031" width="6.87272727272727" style="7" customWidth="1"/>
    <col min="12032" max="12032" width="9" style="7" customWidth="1"/>
    <col min="12033" max="12035" width="9" style="7"/>
    <col min="12036" max="12036" width="12.8727272727273" style="7" customWidth="1"/>
    <col min="12037" max="12037" width="9.37272727272727" style="7" customWidth="1"/>
    <col min="12038" max="12038" width="8.12727272727273" style="7" customWidth="1"/>
    <col min="12039" max="12039" width="9.75454545454545" style="7" customWidth="1"/>
    <col min="12040" max="12040" width="6" style="7" customWidth="1"/>
    <col min="12041" max="12041" width="8.5" style="7" customWidth="1"/>
    <col min="12042" max="12046" width="10.8727272727273" style="7" customWidth="1"/>
    <col min="12047" max="12052" width="9" style="7"/>
    <col min="12053" max="12053" width="9.37272727272727" style="7" customWidth="1"/>
    <col min="12054" max="12253" width="9" style="7"/>
    <col min="12254" max="12254" width="7.87272727272727" style="7" customWidth="1"/>
    <col min="12255" max="12255" width="13.8727272727273" style="7" customWidth="1"/>
    <col min="12256" max="12256" width="19.1272727272727" style="7" customWidth="1"/>
    <col min="12257" max="12257" width="9" style="7"/>
    <col min="12258" max="12258" width="12" style="7" customWidth="1"/>
    <col min="12259" max="12260" width="12.1272727272727" style="7" customWidth="1"/>
    <col min="12261" max="12261" width="18.1272727272727" style="7" customWidth="1"/>
    <col min="12262" max="12264" width="9" style="7"/>
    <col min="12265" max="12265" width="9.62727272727273" style="7" customWidth="1"/>
    <col min="12266" max="12267" width="9.87272727272727" style="7" customWidth="1"/>
    <col min="12268" max="12268" width="8.5" style="7" customWidth="1"/>
    <col min="12269" max="12269" width="6.12727272727273" style="7" customWidth="1"/>
    <col min="12270" max="12270" width="11" style="7" customWidth="1"/>
    <col min="12271" max="12272" width="7.87272727272727" style="7" customWidth="1"/>
    <col min="12273" max="12273" width="10.1272727272727" style="7" customWidth="1"/>
    <col min="12274" max="12274" width="7.12727272727273" style="7" customWidth="1"/>
    <col min="12275" max="12275" width="6.12727272727273" style="7" customWidth="1"/>
    <col min="12276" max="12276" width="12" style="7" customWidth="1"/>
    <col min="12277" max="12277" width="7" style="7" customWidth="1"/>
    <col min="12278" max="12278" width="8.12727272727273" style="7" customWidth="1"/>
    <col min="12279" max="12279" width="7.87272727272727" style="7" customWidth="1"/>
    <col min="12280" max="12280" width="6" style="7" customWidth="1"/>
    <col min="12281" max="12281" width="6.37272727272727" style="7" customWidth="1"/>
    <col min="12282" max="12282" width="9.87272727272727" style="7" customWidth="1"/>
    <col min="12283" max="12283" width="6" style="7" customWidth="1"/>
    <col min="12284" max="12284" width="6.37272727272727" style="7" customWidth="1"/>
    <col min="12285" max="12285" width="9.87272727272727" style="7" customWidth="1"/>
    <col min="12286" max="12286" width="7.87272727272727" style="7" customWidth="1"/>
    <col min="12287" max="12287" width="6.87272727272727" style="7" customWidth="1"/>
    <col min="12288" max="12288" width="9" style="7" customWidth="1"/>
    <col min="12289" max="12291" width="9" style="7"/>
    <col min="12292" max="12292" width="12.8727272727273" style="7" customWidth="1"/>
    <col min="12293" max="12293" width="9.37272727272727" style="7" customWidth="1"/>
    <col min="12294" max="12294" width="8.12727272727273" style="7" customWidth="1"/>
    <col min="12295" max="12295" width="9.75454545454545" style="7" customWidth="1"/>
    <col min="12296" max="12296" width="6" style="7" customWidth="1"/>
    <col min="12297" max="12297" width="8.5" style="7" customWidth="1"/>
    <col min="12298" max="12302" width="10.8727272727273" style="7" customWidth="1"/>
    <col min="12303" max="12308" width="9" style="7"/>
    <col min="12309" max="12309" width="9.37272727272727" style="7" customWidth="1"/>
    <col min="12310" max="12509" width="9" style="7"/>
    <col min="12510" max="12510" width="7.87272727272727" style="7" customWidth="1"/>
    <col min="12511" max="12511" width="13.8727272727273" style="7" customWidth="1"/>
    <col min="12512" max="12512" width="19.1272727272727" style="7" customWidth="1"/>
    <col min="12513" max="12513" width="9" style="7"/>
    <col min="12514" max="12514" width="12" style="7" customWidth="1"/>
    <col min="12515" max="12516" width="12.1272727272727" style="7" customWidth="1"/>
    <col min="12517" max="12517" width="18.1272727272727" style="7" customWidth="1"/>
    <col min="12518" max="12520" width="9" style="7"/>
    <col min="12521" max="12521" width="9.62727272727273" style="7" customWidth="1"/>
    <col min="12522" max="12523" width="9.87272727272727" style="7" customWidth="1"/>
    <col min="12524" max="12524" width="8.5" style="7" customWidth="1"/>
    <col min="12525" max="12525" width="6.12727272727273" style="7" customWidth="1"/>
    <col min="12526" max="12526" width="11" style="7" customWidth="1"/>
    <col min="12527" max="12528" width="7.87272727272727" style="7" customWidth="1"/>
    <col min="12529" max="12529" width="10.1272727272727" style="7" customWidth="1"/>
    <col min="12530" max="12530" width="7.12727272727273" style="7" customWidth="1"/>
    <col min="12531" max="12531" width="6.12727272727273" style="7" customWidth="1"/>
    <col min="12532" max="12532" width="12" style="7" customWidth="1"/>
    <col min="12533" max="12533" width="7" style="7" customWidth="1"/>
    <col min="12534" max="12534" width="8.12727272727273" style="7" customWidth="1"/>
    <col min="12535" max="12535" width="7.87272727272727" style="7" customWidth="1"/>
    <col min="12536" max="12536" width="6" style="7" customWidth="1"/>
    <col min="12537" max="12537" width="6.37272727272727" style="7" customWidth="1"/>
    <col min="12538" max="12538" width="9.87272727272727" style="7" customWidth="1"/>
    <col min="12539" max="12539" width="6" style="7" customWidth="1"/>
    <col min="12540" max="12540" width="6.37272727272727" style="7" customWidth="1"/>
    <col min="12541" max="12541" width="9.87272727272727" style="7" customWidth="1"/>
    <col min="12542" max="12542" width="7.87272727272727" style="7" customWidth="1"/>
    <col min="12543" max="12543" width="6.87272727272727" style="7" customWidth="1"/>
    <col min="12544" max="12544" width="9" style="7" customWidth="1"/>
    <col min="12545" max="12547" width="9" style="7"/>
    <col min="12548" max="12548" width="12.8727272727273" style="7" customWidth="1"/>
    <col min="12549" max="12549" width="9.37272727272727" style="7" customWidth="1"/>
    <col min="12550" max="12550" width="8.12727272727273" style="7" customWidth="1"/>
    <col min="12551" max="12551" width="9.75454545454545" style="7" customWidth="1"/>
    <col min="12552" max="12552" width="6" style="7" customWidth="1"/>
    <col min="12553" max="12553" width="8.5" style="7" customWidth="1"/>
    <col min="12554" max="12558" width="10.8727272727273" style="7" customWidth="1"/>
    <col min="12559" max="12564" width="9" style="7"/>
    <col min="12565" max="12565" width="9.37272727272727" style="7" customWidth="1"/>
    <col min="12566" max="12765" width="9" style="7"/>
    <col min="12766" max="12766" width="7.87272727272727" style="7" customWidth="1"/>
    <col min="12767" max="12767" width="13.8727272727273" style="7" customWidth="1"/>
    <col min="12768" max="12768" width="19.1272727272727" style="7" customWidth="1"/>
    <col min="12769" max="12769" width="9" style="7"/>
    <col min="12770" max="12770" width="12" style="7" customWidth="1"/>
    <col min="12771" max="12772" width="12.1272727272727" style="7" customWidth="1"/>
    <col min="12773" max="12773" width="18.1272727272727" style="7" customWidth="1"/>
    <col min="12774" max="12776" width="9" style="7"/>
    <col min="12777" max="12777" width="9.62727272727273" style="7" customWidth="1"/>
    <col min="12778" max="12779" width="9.87272727272727" style="7" customWidth="1"/>
    <col min="12780" max="12780" width="8.5" style="7" customWidth="1"/>
    <col min="12781" max="12781" width="6.12727272727273" style="7" customWidth="1"/>
    <col min="12782" max="12782" width="11" style="7" customWidth="1"/>
    <col min="12783" max="12784" width="7.87272727272727" style="7" customWidth="1"/>
    <col min="12785" max="12785" width="10.1272727272727" style="7" customWidth="1"/>
    <col min="12786" max="12786" width="7.12727272727273" style="7" customWidth="1"/>
    <col min="12787" max="12787" width="6.12727272727273" style="7" customWidth="1"/>
    <col min="12788" max="12788" width="12" style="7" customWidth="1"/>
    <col min="12789" max="12789" width="7" style="7" customWidth="1"/>
    <col min="12790" max="12790" width="8.12727272727273" style="7" customWidth="1"/>
    <col min="12791" max="12791" width="7.87272727272727" style="7" customWidth="1"/>
    <col min="12792" max="12792" width="6" style="7" customWidth="1"/>
    <col min="12793" max="12793" width="6.37272727272727" style="7" customWidth="1"/>
    <col min="12794" max="12794" width="9.87272727272727" style="7" customWidth="1"/>
    <col min="12795" max="12795" width="6" style="7" customWidth="1"/>
    <col min="12796" max="12796" width="6.37272727272727" style="7" customWidth="1"/>
    <col min="12797" max="12797" width="9.87272727272727" style="7" customWidth="1"/>
    <col min="12798" max="12798" width="7.87272727272727" style="7" customWidth="1"/>
    <col min="12799" max="12799" width="6.87272727272727" style="7" customWidth="1"/>
    <col min="12800" max="12800" width="9" style="7" customWidth="1"/>
    <col min="12801" max="12803" width="9" style="7"/>
    <col min="12804" max="12804" width="12.8727272727273" style="7" customWidth="1"/>
    <col min="12805" max="12805" width="9.37272727272727" style="7" customWidth="1"/>
    <col min="12806" max="12806" width="8.12727272727273" style="7" customWidth="1"/>
    <col min="12807" max="12807" width="9.75454545454545" style="7" customWidth="1"/>
    <col min="12808" max="12808" width="6" style="7" customWidth="1"/>
    <col min="12809" max="12809" width="8.5" style="7" customWidth="1"/>
    <col min="12810" max="12814" width="10.8727272727273" style="7" customWidth="1"/>
    <col min="12815" max="12820" width="9" style="7"/>
    <col min="12821" max="12821" width="9.37272727272727" style="7" customWidth="1"/>
    <col min="12822" max="13021" width="9" style="7"/>
    <col min="13022" max="13022" width="7.87272727272727" style="7" customWidth="1"/>
    <col min="13023" max="13023" width="13.8727272727273" style="7" customWidth="1"/>
    <col min="13024" max="13024" width="19.1272727272727" style="7" customWidth="1"/>
    <col min="13025" max="13025" width="9" style="7"/>
    <col min="13026" max="13026" width="12" style="7" customWidth="1"/>
    <col min="13027" max="13028" width="12.1272727272727" style="7" customWidth="1"/>
    <col min="13029" max="13029" width="18.1272727272727" style="7" customWidth="1"/>
    <col min="13030" max="13032" width="9" style="7"/>
    <col min="13033" max="13033" width="9.62727272727273" style="7" customWidth="1"/>
    <col min="13034" max="13035" width="9.87272727272727" style="7" customWidth="1"/>
    <col min="13036" max="13036" width="8.5" style="7" customWidth="1"/>
    <col min="13037" max="13037" width="6.12727272727273" style="7" customWidth="1"/>
    <col min="13038" max="13038" width="11" style="7" customWidth="1"/>
    <col min="13039" max="13040" width="7.87272727272727" style="7" customWidth="1"/>
    <col min="13041" max="13041" width="10.1272727272727" style="7" customWidth="1"/>
    <col min="13042" max="13042" width="7.12727272727273" style="7" customWidth="1"/>
    <col min="13043" max="13043" width="6.12727272727273" style="7" customWidth="1"/>
    <col min="13044" max="13044" width="12" style="7" customWidth="1"/>
    <col min="13045" max="13045" width="7" style="7" customWidth="1"/>
    <col min="13046" max="13046" width="8.12727272727273" style="7" customWidth="1"/>
    <col min="13047" max="13047" width="7.87272727272727" style="7" customWidth="1"/>
    <col min="13048" max="13048" width="6" style="7" customWidth="1"/>
    <col min="13049" max="13049" width="6.37272727272727" style="7" customWidth="1"/>
    <col min="13050" max="13050" width="9.87272727272727" style="7" customWidth="1"/>
    <col min="13051" max="13051" width="6" style="7" customWidth="1"/>
    <col min="13052" max="13052" width="6.37272727272727" style="7" customWidth="1"/>
    <col min="13053" max="13053" width="9.87272727272727" style="7" customWidth="1"/>
    <col min="13054" max="13054" width="7.87272727272727" style="7" customWidth="1"/>
    <col min="13055" max="13055" width="6.87272727272727" style="7" customWidth="1"/>
    <col min="13056" max="13056" width="9" style="7" customWidth="1"/>
    <col min="13057" max="13059" width="9" style="7"/>
    <col min="13060" max="13060" width="12.8727272727273" style="7" customWidth="1"/>
    <col min="13061" max="13061" width="9.37272727272727" style="7" customWidth="1"/>
    <col min="13062" max="13062" width="8.12727272727273" style="7" customWidth="1"/>
    <col min="13063" max="13063" width="9.75454545454545" style="7" customWidth="1"/>
    <col min="13064" max="13064" width="6" style="7" customWidth="1"/>
    <col min="13065" max="13065" width="8.5" style="7" customWidth="1"/>
    <col min="13066" max="13070" width="10.8727272727273" style="7" customWidth="1"/>
    <col min="13071" max="13076" width="9" style="7"/>
    <col min="13077" max="13077" width="9.37272727272727" style="7" customWidth="1"/>
    <col min="13078" max="13277" width="9" style="7"/>
    <col min="13278" max="13278" width="7.87272727272727" style="7" customWidth="1"/>
    <col min="13279" max="13279" width="13.8727272727273" style="7" customWidth="1"/>
    <col min="13280" max="13280" width="19.1272727272727" style="7" customWidth="1"/>
    <col min="13281" max="13281" width="9" style="7"/>
    <col min="13282" max="13282" width="12" style="7" customWidth="1"/>
    <col min="13283" max="13284" width="12.1272727272727" style="7" customWidth="1"/>
    <col min="13285" max="13285" width="18.1272727272727" style="7" customWidth="1"/>
    <col min="13286" max="13288" width="9" style="7"/>
    <col min="13289" max="13289" width="9.62727272727273" style="7" customWidth="1"/>
    <col min="13290" max="13291" width="9.87272727272727" style="7" customWidth="1"/>
    <col min="13292" max="13292" width="8.5" style="7" customWidth="1"/>
    <col min="13293" max="13293" width="6.12727272727273" style="7" customWidth="1"/>
    <col min="13294" max="13294" width="11" style="7" customWidth="1"/>
    <col min="13295" max="13296" width="7.87272727272727" style="7" customWidth="1"/>
    <col min="13297" max="13297" width="10.1272727272727" style="7" customWidth="1"/>
    <col min="13298" max="13298" width="7.12727272727273" style="7" customWidth="1"/>
    <col min="13299" max="13299" width="6.12727272727273" style="7" customWidth="1"/>
    <col min="13300" max="13300" width="12" style="7" customWidth="1"/>
    <col min="13301" max="13301" width="7" style="7" customWidth="1"/>
    <col min="13302" max="13302" width="8.12727272727273" style="7" customWidth="1"/>
    <col min="13303" max="13303" width="7.87272727272727" style="7" customWidth="1"/>
    <col min="13304" max="13304" width="6" style="7" customWidth="1"/>
    <col min="13305" max="13305" width="6.37272727272727" style="7" customWidth="1"/>
    <col min="13306" max="13306" width="9.87272727272727" style="7" customWidth="1"/>
    <col min="13307" max="13307" width="6" style="7" customWidth="1"/>
    <col min="13308" max="13308" width="6.37272727272727" style="7" customWidth="1"/>
    <col min="13309" max="13309" width="9.87272727272727" style="7" customWidth="1"/>
    <col min="13310" max="13310" width="7.87272727272727" style="7" customWidth="1"/>
    <col min="13311" max="13311" width="6.87272727272727" style="7" customWidth="1"/>
    <col min="13312" max="13312" width="9" style="7" customWidth="1"/>
    <col min="13313" max="13315" width="9" style="7"/>
    <col min="13316" max="13316" width="12.8727272727273" style="7" customWidth="1"/>
    <col min="13317" max="13317" width="9.37272727272727" style="7" customWidth="1"/>
    <col min="13318" max="13318" width="8.12727272727273" style="7" customWidth="1"/>
    <col min="13319" max="13319" width="9.75454545454545" style="7" customWidth="1"/>
    <col min="13320" max="13320" width="6" style="7" customWidth="1"/>
    <col min="13321" max="13321" width="8.5" style="7" customWidth="1"/>
    <col min="13322" max="13326" width="10.8727272727273" style="7" customWidth="1"/>
    <col min="13327" max="13332" width="9" style="7"/>
    <col min="13333" max="13333" width="9.37272727272727" style="7" customWidth="1"/>
    <col min="13334" max="13533" width="9" style="7"/>
    <col min="13534" max="13534" width="7.87272727272727" style="7" customWidth="1"/>
    <col min="13535" max="13535" width="13.8727272727273" style="7" customWidth="1"/>
    <col min="13536" max="13536" width="19.1272727272727" style="7" customWidth="1"/>
    <col min="13537" max="13537" width="9" style="7"/>
    <col min="13538" max="13538" width="12" style="7" customWidth="1"/>
    <col min="13539" max="13540" width="12.1272727272727" style="7" customWidth="1"/>
    <col min="13541" max="13541" width="18.1272727272727" style="7" customWidth="1"/>
    <col min="13542" max="13544" width="9" style="7"/>
    <col min="13545" max="13545" width="9.62727272727273" style="7" customWidth="1"/>
    <col min="13546" max="13547" width="9.87272727272727" style="7" customWidth="1"/>
    <col min="13548" max="13548" width="8.5" style="7" customWidth="1"/>
    <col min="13549" max="13549" width="6.12727272727273" style="7" customWidth="1"/>
    <col min="13550" max="13550" width="11" style="7" customWidth="1"/>
    <col min="13551" max="13552" width="7.87272727272727" style="7" customWidth="1"/>
    <col min="13553" max="13553" width="10.1272727272727" style="7" customWidth="1"/>
    <col min="13554" max="13554" width="7.12727272727273" style="7" customWidth="1"/>
    <col min="13555" max="13555" width="6.12727272727273" style="7" customWidth="1"/>
    <col min="13556" max="13556" width="12" style="7" customWidth="1"/>
    <col min="13557" max="13557" width="7" style="7" customWidth="1"/>
    <col min="13558" max="13558" width="8.12727272727273" style="7" customWidth="1"/>
    <col min="13559" max="13559" width="7.87272727272727" style="7" customWidth="1"/>
    <col min="13560" max="13560" width="6" style="7" customWidth="1"/>
    <col min="13561" max="13561" width="6.37272727272727" style="7" customWidth="1"/>
    <col min="13562" max="13562" width="9.87272727272727" style="7" customWidth="1"/>
    <col min="13563" max="13563" width="6" style="7" customWidth="1"/>
    <col min="13564" max="13564" width="6.37272727272727" style="7" customWidth="1"/>
    <col min="13565" max="13565" width="9.87272727272727" style="7" customWidth="1"/>
    <col min="13566" max="13566" width="7.87272727272727" style="7" customWidth="1"/>
    <col min="13567" max="13567" width="6.87272727272727" style="7" customWidth="1"/>
    <col min="13568" max="13568" width="9" style="7" customWidth="1"/>
    <col min="13569" max="13571" width="9" style="7"/>
    <col min="13572" max="13572" width="12.8727272727273" style="7" customWidth="1"/>
    <col min="13573" max="13573" width="9.37272727272727" style="7" customWidth="1"/>
    <col min="13574" max="13574" width="8.12727272727273" style="7" customWidth="1"/>
    <col min="13575" max="13575" width="9.75454545454545" style="7" customWidth="1"/>
    <col min="13576" max="13576" width="6" style="7" customWidth="1"/>
    <col min="13577" max="13577" width="8.5" style="7" customWidth="1"/>
    <col min="13578" max="13582" width="10.8727272727273" style="7" customWidth="1"/>
    <col min="13583" max="13588" width="9" style="7"/>
    <col min="13589" max="13589" width="9.37272727272727" style="7" customWidth="1"/>
    <col min="13590" max="13789" width="9" style="7"/>
    <col min="13790" max="13790" width="7.87272727272727" style="7" customWidth="1"/>
    <col min="13791" max="13791" width="13.8727272727273" style="7" customWidth="1"/>
    <col min="13792" max="13792" width="19.1272727272727" style="7" customWidth="1"/>
    <col min="13793" max="13793" width="9" style="7"/>
    <col min="13794" max="13794" width="12" style="7" customWidth="1"/>
    <col min="13795" max="13796" width="12.1272727272727" style="7" customWidth="1"/>
    <col min="13797" max="13797" width="18.1272727272727" style="7" customWidth="1"/>
    <col min="13798" max="13800" width="9" style="7"/>
    <col min="13801" max="13801" width="9.62727272727273" style="7" customWidth="1"/>
    <col min="13802" max="13803" width="9.87272727272727" style="7" customWidth="1"/>
    <col min="13804" max="13804" width="8.5" style="7" customWidth="1"/>
    <col min="13805" max="13805" width="6.12727272727273" style="7" customWidth="1"/>
    <col min="13806" max="13806" width="11" style="7" customWidth="1"/>
    <col min="13807" max="13808" width="7.87272727272727" style="7" customWidth="1"/>
    <col min="13809" max="13809" width="10.1272727272727" style="7" customWidth="1"/>
    <col min="13810" max="13810" width="7.12727272727273" style="7" customWidth="1"/>
    <col min="13811" max="13811" width="6.12727272727273" style="7" customWidth="1"/>
    <col min="13812" max="13812" width="12" style="7" customWidth="1"/>
    <col min="13813" max="13813" width="7" style="7" customWidth="1"/>
    <col min="13814" max="13814" width="8.12727272727273" style="7" customWidth="1"/>
    <col min="13815" max="13815" width="7.87272727272727" style="7" customWidth="1"/>
    <col min="13816" max="13816" width="6" style="7" customWidth="1"/>
    <col min="13817" max="13817" width="6.37272727272727" style="7" customWidth="1"/>
    <col min="13818" max="13818" width="9.87272727272727" style="7" customWidth="1"/>
    <col min="13819" max="13819" width="6" style="7" customWidth="1"/>
    <col min="13820" max="13820" width="6.37272727272727" style="7" customWidth="1"/>
    <col min="13821" max="13821" width="9.87272727272727" style="7" customWidth="1"/>
    <col min="13822" max="13822" width="7.87272727272727" style="7" customWidth="1"/>
    <col min="13823" max="13823" width="6.87272727272727" style="7" customWidth="1"/>
    <col min="13824" max="13824" width="9" style="7" customWidth="1"/>
    <col min="13825" max="13827" width="9" style="7"/>
    <col min="13828" max="13828" width="12.8727272727273" style="7" customWidth="1"/>
    <col min="13829" max="13829" width="9.37272727272727" style="7" customWidth="1"/>
    <col min="13830" max="13830" width="8.12727272727273" style="7" customWidth="1"/>
    <col min="13831" max="13831" width="9.75454545454545" style="7" customWidth="1"/>
    <col min="13832" max="13832" width="6" style="7" customWidth="1"/>
    <col min="13833" max="13833" width="8.5" style="7" customWidth="1"/>
    <col min="13834" max="13838" width="10.8727272727273" style="7" customWidth="1"/>
    <col min="13839" max="13844" width="9" style="7"/>
    <col min="13845" max="13845" width="9.37272727272727" style="7" customWidth="1"/>
    <col min="13846" max="14045" width="9" style="7"/>
    <col min="14046" max="14046" width="7.87272727272727" style="7" customWidth="1"/>
    <col min="14047" max="14047" width="13.8727272727273" style="7" customWidth="1"/>
    <col min="14048" max="14048" width="19.1272727272727" style="7" customWidth="1"/>
    <col min="14049" max="14049" width="9" style="7"/>
    <col min="14050" max="14050" width="12" style="7" customWidth="1"/>
    <col min="14051" max="14052" width="12.1272727272727" style="7" customWidth="1"/>
    <col min="14053" max="14053" width="18.1272727272727" style="7" customWidth="1"/>
    <col min="14054" max="14056" width="9" style="7"/>
    <col min="14057" max="14057" width="9.62727272727273" style="7" customWidth="1"/>
    <col min="14058" max="14059" width="9.87272727272727" style="7" customWidth="1"/>
    <col min="14060" max="14060" width="8.5" style="7" customWidth="1"/>
    <col min="14061" max="14061" width="6.12727272727273" style="7" customWidth="1"/>
    <col min="14062" max="14062" width="11" style="7" customWidth="1"/>
    <col min="14063" max="14064" width="7.87272727272727" style="7" customWidth="1"/>
    <col min="14065" max="14065" width="10.1272727272727" style="7" customWidth="1"/>
    <col min="14066" max="14066" width="7.12727272727273" style="7" customWidth="1"/>
    <col min="14067" max="14067" width="6.12727272727273" style="7" customWidth="1"/>
    <col min="14068" max="14068" width="12" style="7" customWidth="1"/>
    <col min="14069" max="14069" width="7" style="7" customWidth="1"/>
    <col min="14070" max="14070" width="8.12727272727273" style="7" customWidth="1"/>
    <col min="14071" max="14071" width="7.87272727272727" style="7" customWidth="1"/>
    <col min="14072" max="14072" width="6" style="7" customWidth="1"/>
    <col min="14073" max="14073" width="6.37272727272727" style="7" customWidth="1"/>
    <col min="14074" max="14074" width="9.87272727272727" style="7" customWidth="1"/>
    <col min="14075" max="14075" width="6" style="7" customWidth="1"/>
    <col min="14076" max="14076" width="6.37272727272727" style="7" customWidth="1"/>
    <col min="14077" max="14077" width="9.87272727272727" style="7" customWidth="1"/>
    <col min="14078" max="14078" width="7.87272727272727" style="7" customWidth="1"/>
    <col min="14079" max="14079" width="6.87272727272727" style="7" customWidth="1"/>
    <col min="14080" max="14080" width="9" style="7" customWidth="1"/>
    <col min="14081" max="14083" width="9" style="7"/>
    <col min="14084" max="14084" width="12.8727272727273" style="7" customWidth="1"/>
    <col min="14085" max="14085" width="9.37272727272727" style="7" customWidth="1"/>
    <col min="14086" max="14086" width="8.12727272727273" style="7" customWidth="1"/>
    <col min="14087" max="14087" width="9.75454545454545" style="7" customWidth="1"/>
    <col min="14088" max="14088" width="6" style="7" customWidth="1"/>
    <col min="14089" max="14089" width="8.5" style="7" customWidth="1"/>
    <col min="14090" max="14094" width="10.8727272727273" style="7" customWidth="1"/>
    <col min="14095" max="14100" width="9" style="7"/>
    <col min="14101" max="14101" width="9.37272727272727" style="7" customWidth="1"/>
    <col min="14102" max="14301" width="9" style="7"/>
    <col min="14302" max="14302" width="7.87272727272727" style="7" customWidth="1"/>
    <col min="14303" max="14303" width="13.8727272727273" style="7" customWidth="1"/>
    <col min="14304" max="14304" width="19.1272727272727" style="7" customWidth="1"/>
    <col min="14305" max="14305" width="9" style="7"/>
    <col min="14306" max="14306" width="12" style="7" customWidth="1"/>
    <col min="14307" max="14308" width="12.1272727272727" style="7" customWidth="1"/>
    <col min="14309" max="14309" width="18.1272727272727" style="7" customWidth="1"/>
    <col min="14310" max="14312" width="9" style="7"/>
    <col min="14313" max="14313" width="9.62727272727273" style="7" customWidth="1"/>
    <col min="14314" max="14315" width="9.87272727272727" style="7" customWidth="1"/>
    <col min="14316" max="14316" width="8.5" style="7" customWidth="1"/>
    <col min="14317" max="14317" width="6.12727272727273" style="7" customWidth="1"/>
    <col min="14318" max="14318" width="11" style="7" customWidth="1"/>
    <col min="14319" max="14320" width="7.87272727272727" style="7" customWidth="1"/>
    <col min="14321" max="14321" width="10.1272727272727" style="7" customWidth="1"/>
    <col min="14322" max="14322" width="7.12727272727273" style="7" customWidth="1"/>
    <col min="14323" max="14323" width="6.12727272727273" style="7" customWidth="1"/>
    <col min="14324" max="14324" width="12" style="7" customWidth="1"/>
    <col min="14325" max="14325" width="7" style="7" customWidth="1"/>
    <col min="14326" max="14326" width="8.12727272727273" style="7" customWidth="1"/>
    <col min="14327" max="14327" width="7.87272727272727" style="7" customWidth="1"/>
    <col min="14328" max="14328" width="6" style="7" customWidth="1"/>
    <col min="14329" max="14329" width="6.37272727272727" style="7" customWidth="1"/>
    <col min="14330" max="14330" width="9.87272727272727" style="7" customWidth="1"/>
    <col min="14331" max="14331" width="6" style="7" customWidth="1"/>
    <col min="14332" max="14332" width="6.37272727272727" style="7" customWidth="1"/>
    <col min="14333" max="14333" width="9.87272727272727" style="7" customWidth="1"/>
    <col min="14334" max="14334" width="7.87272727272727" style="7" customWidth="1"/>
    <col min="14335" max="14335" width="6.87272727272727" style="7" customWidth="1"/>
    <col min="14336" max="14336" width="9" style="7" customWidth="1"/>
    <col min="14337" max="14339" width="9" style="7"/>
    <col min="14340" max="14340" width="12.8727272727273" style="7" customWidth="1"/>
    <col min="14341" max="14341" width="9.37272727272727" style="7" customWidth="1"/>
    <col min="14342" max="14342" width="8.12727272727273" style="7" customWidth="1"/>
    <col min="14343" max="14343" width="9.75454545454545" style="7" customWidth="1"/>
    <col min="14344" max="14344" width="6" style="7" customWidth="1"/>
    <col min="14345" max="14345" width="8.5" style="7" customWidth="1"/>
    <col min="14346" max="14350" width="10.8727272727273" style="7" customWidth="1"/>
    <col min="14351" max="14356" width="9" style="7"/>
    <col min="14357" max="14357" width="9.37272727272727" style="7" customWidth="1"/>
    <col min="14358" max="14557" width="9" style="7"/>
    <col min="14558" max="14558" width="7.87272727272727" style="7" customWidth="1"/>
    <col min="14559" max="14559" width="13.8727272727273" style="7" customWidth="1"/>
    <col min="14560" max="14560" width="19.1272727272727" style="7" customWidth="1"/>
    <col min="14561" max="14561" width="9" style="7"/>
    <col min="14562" max="14562" width="12" style="7" customWidth="1"/>
    <col min="14563" max="14564" width="12.1272727272727" style="7" customWidth="1"/>
    <col min="14565" max="14565" width="18.1272727272727" style="7" customWidth="1"/>
    <col min="14566" max="14568" width="9" style="7"/>
    <col min="14569" max="14569" width="9.62727272727273" style="7" customWidth="1"/>
    <col min="14570" max="14571" width="9.87272727272727" style="7" customWidth="1"/>
    <col min="14572" max="14572" width="8.5" style="7" customWidth="1"/>
    <col min="14573" max="14573" width="6.12727272727273" style="7" customWidth="1"/>
    <col min="14574" max="14574" width="11" style="7" customWidth="1"/>
    <col min="14575" max="14576" width="7.87272727272727" style="7" customWidth="1"/>
    <col min="14577" max="14577" width="10.1272727272727" style="7" customWidth="1"/>
    <col min="14578" max="14578" width="7.12727272727273" style="7" customWidth="1"/>
    <col min="14579" max="14579" width="6.12727272727273" style="7" customWidth="1"/>
    <col min="14580" max="14580" width="12" style="7" customWidth="1"/>
    <col min="14581" max="14581" width="7" style="7" customWidth="1"/>
    <col min="14582" max="14582" width="8.12727272727273" style="7" customWidth="1"/>
    <col min="14583" max="14583" width="7.87272727272727" style="7" customWidth="1"/>
    <col min="14584" max="14584" width="6" style="7" customWidth="1"/>
    <col min="14585" max="14585" width="6.37272727272727" style="7" customWidth="1"/>
    <col min="14586" max="14586" width="9.87272727272727" style="7" customWidth="1"/>
    <col min="14587" max="14587" width="6" style="7" customWidth="1"/>
    <col min="14588" max="14588" width="6.37272727272727" style="7" customWidth="1"/>
    <col min="14589" max="14589" width="9.87272727272727" style="7" customWidth="1"/>
    <col min="14590" max="14590" width="7.87272727272727" style="7" customWidth="1"/>
    <col min="14591" max="14591" width="6.87272727272727" style="7" customWidth="1"/>
    <col min="14592" max="14592" width="9" style="7" customWidth="1"/>
    <col min="14593" max="14595" width="9" style="7"/>
    <col min="14596" max="14596" width="12.8727272727273" style="7" customWidth="1"/>
    <col min="14597" max="14597" width="9.37272727272727" style="7" customWidth="1"/>
    <col min="14598" max="14598" width="8.12727272727273" style="7" customWidth="1"/>
    <col min="14599" max="14599" width="9.75454545454545" style="7" customWidth="1"/>
    <col min="14600" max="14600" width="6" style="7" customWidth="1"/>
    <col min="14601" max="14601" width="8.5" style="7" customWidth="1"/>
    <col min="14602" max="14606" width="10.8727272727273" style="7" customWidth="1"/>
    <col min="14607" max="14612" width="9" style="7"/>
    <col min="14613" max="14613" width="9.37272727272727" style="7" customWidth="1"/>
    <col min="14614" max="14813" width="9" style="7"/>
    <col min="14814" max="14814" width="7.87272727272727" style="7" customWidth="1"/>
    <col min="14815" max="14815" width="13.8727272727273" style="7" customWidth="1"/>
    <col min="14816" max="14816" width="19.1272727272727" style="7" customWidth="1"/>
    <col min="14817" max="14817" width="9" style="7"/>
    <col min="14818" max="14818" width="12" style="7" customWidth="1"/>
    <col min="14819" max="14820" width="12.1272727272727" style="7" customWidth="1"/>
    <col min="14821" max="14821" width="18.1272727272727" style="7" customWidth="1"/>
    <col min="14822" max="14824" width="9" style="7"/>
    <col min="14825" max="14825" width="9.62727272727273" style="7" customWidth="1"/>
    <col min="14826" max="14827" width="9.87272727272727" style="7" customWidth="1"/>
    <col min="14828" max="14828" width="8.5" style="7" customWidth="1"/>
    <col min="14829" max="14829" width="6.12727272727273" style="7" customWidth="1"/>
    <col min="14830" max="14830" width="11" style="7" customWidth="1"/>
    <col min="14831" max="14832" width="7.87272727272727" style="7" customWidth="1"/>
    <col min="14833" max="14833" width="10.1272727272727" style="7" customWidth="1"/>
    <col min="14834" max="14834" width="7.12727272727273" style="7" customWidth="1"/>
    <col min="14835" max="14835" width="6.12727272727273" style="7" customWidth="1"/>
    <col min="14836" max="14836" width="12" style="7" customWidth="1"/>
    <col min="14837" max="14837" width="7" style="7" customWidth="1"/>
    <col min="14838" max="14838" width="8.12727272727273" style="7" customWidth="1"/>
    <col min="14839" max="14839" width="7.87272727272727" style="7" customWidth="1"/>
    <col min="14840" max="14840" width="6" style="7" customWidth="1"/>
    <col min="14841" max="14841" width="6.37272727272727" style="7" customWidth="1"/>
    <col min="14842" max="14842" width="9.87272727272727" style="7" customWidth="1"/>
    <col min="14843" max="14843" width="6" style="7" customWidth="1"/>
    <col min="14844" max="14844" width="6.37272727272727" style="7" customWidth="1"/>
    <col min="14845" max="14845" width="9.87272727272727" style="7" customWidth="1"/>
    <col min="14846" max="14846" width="7.87272727272727" style="7" customWidth="1"/>
    <col min="14847" max="14847" width="6.87272727272727" style="7" customWidth="1"/>
    <col min="14848" max="14848" width="9" style="7" customWidth="1"/>
    <col min="14849" max="14851" width="9" style="7"/>
    <col min="14852" max="14852" width="12.8727272727273" style="7" customWidth="1"/>
    <col min="14853" max="14853" width="9.37272727272727" style="7" customWidth="1"/>
    <col min="14854" max="14854" width="8.12727272727273" style="7" customWidth="1"/>
    <col min="14855" max="14855" width="9.75454545454545" style="7" customWidth="1"/>
    <col min="14856" max="14856" width="6" style="7" customWidth="1"/>
    <col min="14857" max="14857" width="8.5" style="7" customWidth="1"/>
    <col min="14858" max="14862" width="10.8727272727273" style="7" customWidth="1"/>
    <col min="14863" max="14868" width="9" style="7"/>
    <col min="14869" max="14869" width="9.37272727272727" style="7" customWidth="1"/>
    <col min="14870" max="15069" width="9" style="7"/>
    <col min="15070" max="15070" width="7.87272727272727" style="7" customWidth="1"/>
    <col min="15071" max="15071" width="13.8727272727273" style="7" customWidth="1"/>
    <col min="15072" max="15072" width="19.1272727272727" style="7" customWidth="1"/>
    <col min="15073" max="15073" width="9" style="7"/>
    <col min="15074" max="15074" width="12" style="7" customWidth="1"/>
    <col min="15075" max="15076" width="12.1272727272727" style="7" customWidth="1"/>
    <col min="15077" max="15077" width="18.1272727272727" style="7" customWidth="1"/>
    <col min="15078" max="15080" width="9" style="7"/>
    <col min="15081" max="15081" width="9.62727272727273" style="7" customWidth="1"/>
    <col min="15082" max="15083" width="9.87272727272727" style="7" customWidth="1"/>
    <col min="15084" max="15084" width="8.5" style="7" customWidth="1"/>
    <col min="15085" max="15085" width="6.12727272727273" style="7" customWidth="1"/>
    <col min="15086" max="15086" width="11" style="7" customWidth="1"/>
    <col min="15087" max="15088" width="7.87272727272727" style="7" customWidth="1"/>
    <col min="15089" max="15089" width="10.1272727272727" style="7" customWidth="1"/>
    <col min="15090" max="15090" width="7.12727272727273" style="7" customWidth="1"/>
    <col min="15091" max="15091" width="6.12727272727273" style="7" customWidth="1"/>
    <col min="15092" max="15092" width="12" style="7" customWidth="1"/>
    <col min="15093" max="15093" width="7" style="7" customWidth="1"/>
    <col min="15094" max="15094" width="8.12727272727273" style="7" customWidth="1"/>
    <col min="15095" max="15095" width="7.87272727272727" style="7" customWidth="1"/>
    <col min="15096" max="15096" width="6" style="7" customWidth="1"/>
    <col min="15097" max="15097" width="6.37272727272727" style="7" customWidth="1"/>
    <col min="15098" max="15098" width="9.87272727272727" style="7" customWidth="1"/>
    <col min="15099" max="15099" width="6" style="7" customWidth="1"/>
    <col min="15100" max="15100" width="6.37272727272727" style="7" customWidth="1"/>
    <col min="15101" max="15101" width="9.87272727272727" style="7" customWidth="1"/>
    <col min="15102" max="15102" width="7.87272727272727" style="7" customWidth="1"/>
    <col min="15103" max="15103" width="6.87272727272727" style="7" customWidth="1"/>
    <col min="15104" max="15104" width="9" style="7" customWidth="1"/>
    <col min="15105" max="15107" width="9" style="7"/>
    <col min="15108" max="15108" width="12.8727272727273" style="7" customWidth="1"/>
    <col min="15109" max="15109" width="9.37272727272727" style="7" customWidth="1"/>
    <col min="15110" max="15110" width="8.12727272727273" style="7" customWidth="1"/>
    <col min="15111" max="15111" width="9.75454545454545" style="7" customWidth="1"/>
    <col min="15112" max="15112" width="6" style="7" customWidth="1"/>
    <col min="15113" max="15113" width="8.5" style="7" customWidth="1"/>
    <col min="15114" max="15118" width="10.8727272727273" style="7" customWidth="1"/>
    <col min="15119" max="15124" width="9" style="7"/>
    <col min="15125" max="15125" width="9.37272727272727" style="7" customWidth="1"/>
    <col min="15126" max="15325" width="9" style="7"/>
    <col min="15326" max="15326" width="7.87272727272727" style="7" customWidth="1"/>
    <col min="15327" max="15327" width="13.8727272727273" style="7" customWidth="1"/>
    <col min="15328" max="15328" width="19.1272727272727" style="7" customWidth="1"/>
    <col min="15329" max="15329" width="9" style="7"/>
    <col min="15330" max="15330" width="12" style="7" customWidth="1"/>
    <col min="15331" max="15332" width="12.1272727272727" style="7" customWidth="1"/>
    <col min="15333" max="15333" width="18.1272727272727" style="7" customWidth="1"/>
    <col min="15334" max="15336" width="9" style="7"/>
    <col min="15337" max="15337" width="9.62727272727273" style="7" customWidth="1"/>
    <col min="15338" max="15339" width="9.87272727272727" style="7" customWidth="1"/>
    <col min="15340" max="15340" width="8.5" style="7" customWidth="1"/>
    <col min="15341" max="15341" width="6.12727272727273" style="7" customWidth="1"/>
    <col min="15342" max="15342" width="11" style="7" customWidth="1"/>
    <col min="15343" max="15344" width="7.87272727272727" style="7" customWidth="1"/>
    <col min="15345" max="15345" width="10.1272727272727" style="7" customWidth="1"/>
    <col min="15346" max="15346" width="7.12727272727273" style="7" customWidth="1"/>
    <col min="15347" max="15347" width="6.12727272727273" style="7" customWidth="1"/>
    <col min="15348" max="15348" width="12" style="7" customWidth="1"/>
    <col min="15349" max="15349" width="7" style="7" customWidth="1"/>
    <col min="15350" max="15350" width="8.12727272727273" style="7" customWidth="1"/>
    <col min="15351" max="15351" width="7.87272727272727" style="7" customWidth="1"/>
    <col min="15352" max="15352" width="6" style="7" customWidth="1"/>
    <col min="15353" max="15353" width="6.37272727272727" style="7" customWidth="1"/>
    <col min="15354" max="15354" width="9.87272727272727" style="7" customWidth="1"/>
    <col min="15355" max="15355" width="6" style="7" customWidth="1"/>
    <col min="15356" max="15356" width="6.37272727272727" style="7" customWidth="1"/>
    <col min="15357" max="15357" width="9.87272727272727" style="7" customWidth="1"/>
    <col min="15358" max="15358" width="7.87272727272727" style="7" customWidth="1"/>
    <col min="15359" max="15359" width="6.87272727272727" style="7" customWidth="1"/>
    <col min="15360" max="15360" width="9" style="7" customWidth="1"/>
    <col min="15361" max="15363" width="9" style="7"/>
    <col min="15364" max="15364" width="12.8727272727273" style="7" customWidth="1"/>
    <col min="15365" max="15365" width="9.37272727272727" style="7" customWidth="1"/>
    <col min="15366" max="15366" width="8.12727272727273" style="7" customWidth="1"/>
    <col min="15367" max="15367" width="9.75454545454545" style="7" customWidth="1"/>
    <col min="15368" max="15368" width="6" style="7" customWidth="1"/>
    <col min="15369" max="15369" width="8.5" style="7" customWidth="1"/>
    <col min="15370" max="15374" width="10.8727272727273" style="7" customWidth="1"/>
    <col min="15375" max="15380" width="9" style="7"/>
    <col min="15381" max="15381" width="9.37272727272727" style="7" customWidth="1"/>
    <col min="15382" max="15581" width="9" style="7"/>
    <col min="15582" max="15582" width="7.87272727272727" style="7" customWidth="1"/>
    <col min="15583" max="15583" width="13.8727272727273" style="7" customWidth="1"/>
    <col min="15584" max="15584" width="19.1272727272727" style="7" customWidth="1"/>
    <col min="15585" max="15585" width="9" style="7"/>
    <col min="15586" max="15586" width="12" style="7" customWidth="1"/>
    <col min="15587" max="15588" width="12.1272727272727" style="7" customWidth="1"/>
    <col min="15589" max="15589" width="18.1272727272727" style="7" customWidth="1"/>
    <col min="15590" max="15592" width="9" style="7"/>
    <col min="15593" max="15593" width="9.62727272727273" style="7" customWidth="1"/>
    <col min="15594" max="15595" width="9.87272727272727" style="7" customWidth="1"/>
    <col min="15596" max="15596" width="8.5" style="7" customWidth="1"/>
    <col min="15597" max="15597" width="6.12727272727273" style="7" customWidth="1"/>
    <col min="15598" max="15598" width="11" style="7" customWidth="1"/>
    <col min="15599" max="15600" width="7.87272727272727" style="7" customWidth="1"/>
    <col min="15601" max="15601" width="10.1272727272727" style="7" customWidth="1"/>
    <col min="15602" max="15602" width="7.12727272727273" style="7" customWidth="1"/>
    <col min="15603" max="15603" width="6.12727272727273" style="7" customWidth="1"/>
    <col min="15604" max="15604" width="12" style="7" customWidth="1"/>
    <col min="15605" max="15605" width="7" style="7" customWidth="1"/>
    <col min="15606" max="15606" width="8.12727272727273" style="7" customWidth="1"/>
    <col min="15607" max="15607" width="7.87272727272727" style="7" customWidth="1"/>
    <col min="15608" max="15608" width="6" style="7" customWidth="1"/>
    <col min="15609" max="15609" width="6.37272727272727" style="7" customWidth="1"/>
    <col min="15610" max="15610" width="9.87272727272727" style="7" customWidth="1"/>
    <col min="15611" max="15611" width="6" style="7" customWidth="1"/>
    <col min="15612" max="15612" width="6.37272727272727" style="7" customWidth="1"/>
    <col min="15613" max="15613" width="9.87272727272727" style="7" customWidth="1"/>
    <col min="15614" max="15614" width="7.87272727272727" style="7" customWidth="1"/>
    <col min="15615" max="15615" width="6.87272727272727" style="7" customWidth="1"/>
    <col min="15616" max="15616" width="9" style="7" customWidth="1"/>
    <col min="15617" max="15619" width="9" style="7"/>
    <col min="15620" max="15620" width="12.8727272727273" style="7" customWidth="1"/>
    <col min="15621" max="15621" width="9.37272727272727" style="7" customWidth="1"/>
    <col min="15622" max="15622" width="8.12727272727273" style="7" customWidth="1"/>
    <col min="15623" max="15623" width="9.75454545454545" style="7" customWidth="1"/>
    <col min="15624" max="15624" width="6" style="7" customWidth="1"/>
    <col min="15625" max="15625" width="8.5" style="7" customWidth="1"/>
    <col min="15626" max="15630" width="10.8727272727273" style="7" customWidth="1"/>
    <col min="15631" max="15636" width="9" style="7"/>
    <col min="15637" max="15637" width="9.37272727272727" style="7" customWidth="1"/>
    <col min="15638" max="15837" width="9" style="7"/>
    <col min="15838" max="15838" width="7.87272727272727" style="7" customWidth="1"/>
    <col min="15839" max="15839" width="13.8727272727273" style="7" customWidth="1"/>
    <col min="15840" max="15840" width="19.1272727272727" style="7" customWidth="1"/>
    <col min="15841" max="15841" width="9" style="7"/>
    <col min="15842" max="15842" width="12" style="7" customWidth="1"/>
    <col min="15843" max="15844" width="12.1272727272727" style="7" customWidth="1"/>
    <col min="15845" max="15845" width="18.1272727272727" style="7" customWidth="1"/>
    <col min="15846" max="15848" width="9" style="7"/>
    <col min="15849" max="15849" width="9.62727272727273" style="7" customWidth="1"/>
    <col min="15850" max="15851" width="9.87272727272727" style="7" customWidth="1"/>
    <col min="15852" max="15852" width="8.5" style="7" customWidth="1"/>
    <col min="15853" max="15853" width="6.12727272727273" style="7" customWidth="1"/>
    <col min="15854" max="15854" width="11" style="7" customWidth="1"/>
    <col min="15855" max="15856" width="7.87272727272727" style="7" customWidth="1"/>
    <col min="15857" max="15857" width="10.1272727272727" style="7" customWidth="1"/>
    <col min="15858" max="15858" width="7.12727272727273" style="7" customWidth="1"/>
    <col min="15859" max="15859" width="6.12727272727273" style="7" customWidth="1"/>
    <col min="15860" max="15860" width="12" style="7" customWidth="1"/>
    <col min="15861" max="15861" width="7" style="7" customWidth="1"/>
    <col min="15862" max="15862" width="8.12727272727273" style="7" customWidth="1"/>
    <col min="15863" max="15863" width="7.87272727272727" style="7" customWidth="1"/>
    <col min="15864" max="15864" width="6" style="7" customWidth="1"/>
    <col min="15865" max="15865" width="6.37272727272727" style="7" customWidth="1"/>
    <col min="15866" max="15866" width="9.87272727272727" style="7" customWidth="1"/>
    <col min="15867" max="15867" width="6" style="7" customWidth="1"/>
    <col min="15868" max="15868" width="6.37272727272727" style="7" customWidth="1"/>
    <col min="15869" max="15869" width="9.87272727272727" style="7" customWidth="1"/>
    <col min="15870" max="15870" width="7.87272727272727" style="7" customWidth="1"/>
    <col min="15871" max="15871" width="6.87272727272727" style="7" customWidth="1"/>
    <col min="15872" max="15872" width="9" style="7" customWidth="1"/>
    <col min="15873" max="15875" width="9" style="7"/>
    <col min="15876" max="15876" width="12.8727272727273" style="7" customWidth="1"/>
    <col min="15877" max="15877" width="9.37272727272727" style="7" customWidth="1"/>
    <col min="15878" max="15878" width="8.12727272727273" style="7" customWidth="1"/>
    <col min="15879" max="15879" width="9.75454545454545" style="7" customWidth="1"/>
    <col min="15880" max="15880" width="6" style="7" customWidth="1"/>
    <col min="15881" max="15881" width="8.5" style="7" customWidth="1"/>
    <col min="15882" max="15886" width="10.8727272727273" style="7" customWidth="1"/>
    <col min="15887" max="15892" width="9" style="7"/>
    <col min="15893" max="15893" width="9.37272727272727" style="7" customWidth="1"/>
    <col min="15894" max="16093" width="9" style="7"/>
    <col min="16094" max="16094" width="7.87272727272727" style="7" customWidth="1"/>
    <col min="16095" max="16095" width="13.8727272727273" style="7" customWidth="1"/>
    <col min="16096" max="16096" width="19.1272727272727" style="7" customWidth="1"/>
    <col min="16097" max="16097" width="9" style="7"/>
    <col min="16098" max="16098" width="12" style="7" customWidth="1"/>
    <col min="16099" max="16100" width="12.1272727272727" style="7" customWidth="1"/>
    <col min="16101" max="16101" width="18.1272727272727" style="7" customWidth="1"/>
    <col min="16102" max="16104" width="9" style="7"/>
    <col min="16105" max="16105" width="9.62727272727273" style="7" customWidth="1"/>
    <col min="16106" max="16107" width="9.87272727272727" style="7" customWidth="1"/>
    <col min="16108" max="16108" width="8.5" style="7" customWidth="1"/>
    <col min="16109" max="16109" width="6.12727272727273" style="7" customWidth="1"/>
    <col min="16110" max="16110" width="11" style="7" customWidth="1"/>
    <col min="16111" max="16112" width="7.87272727272727" style="7" customWidth="1"/>
    <col min="16113" max="16113" width="10.1272727272727" style="7" customWidth="1"/>
    <col min="16114" max="16114" width="7.12727272727273" style="7" customWidth="1"/>
    <col min="16115" max="16115" width="6.12727272727273" style="7" customWidth="1"/>
    <col min="16116" max="16116" width="12" style="7" customWidth="1"/>
    <col min="16117" max="16117" width="7" style="7" customWidth="1"/>
    <col min="16118" max="16118" width="8.12727272727273" style="7" customWidth="1"/>
    <col min="16119" max="16119" width="7.87272727272727" style="7" customWidth="1"/>
    <col min="16120" max="16120" width="6" style="7" customWidth="1"/>
    <col min="16121" max="16121" width="6.37272727272727" style="7" customWidth="1"/>
    <col min="16122" max="16122" width="9.87272727272727" style="7" customWidth="1"/>
    <col min="16123" max="16123" width="6" style="7" customWidth="1"/>
    <col min="16124" max="16124" width="6.37272727272727" style="7" customWidth="1"/>
    <col min="16125" max="16125" width="9.87272727272727" style="7" customWidth="1"/>
    <col min="16126" max="16126" width="7.87272727272727" style="7" customWidth="1"/>
    <col min="16127" max="16127" width="6.87272727272727" style="7" customWidth="1"/>
    <col min="16128" max="16128" width="9" style="7" customWidth="1"/>
    <col min="16129" max="16131" width="9" style="7"/>
    <col min="16132" max="16132" width="12.8727272727273" style="7" customWidth="1"/>
    <col min="16133" max="16133" width="9.37272727272727" style="7" customWidth="1"/>
    <col min="16134" max="16134" width="8.12727272727273" style="7" customWidth="1"/>
    <col min="16135" max="16135" width="9.75454545454545" style="7" customWidth="1"/>
    <col min="16136" max="16136" width="6" style="7" customWidth="1"/>
    <col min="16137" max="16137" width="8.5" style="7" customWidth="1"/>
    <col min="16138" max="16142" width="10.8727272727273" style="7" customWidth="1"/>
    <col min="16143" max="16148" width="9" style="7"/>
    <col min="16149" max="16149" width="9.37272727272727" style="7" customWidth="1"/>
    <col min="16150" max="16384" width="9" style="7"/>
  </cols>
  <sheetData>
    <row r="1" s="1" customFormat="1" ht="38.25" customHeight="1" spans="1:21">
      <c r="A1" s="10" t="s">
        <v>504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1"/>
      <c r="P1" s="11"/>
      <c r="Q1" s="11"/>
      <c r="R1" s="10"/>
      <c r="S1" s="10"/>
      <c r="T1" s="10"/>
      <c r="U1" s="10"/>
    </row>
    <row r="2" s="1" customFormat="1" ht="23.25" customHeight="1" spans="1:21">
      <c r="A2" s="12" t="s">
        <v>1</v>
      </c>
      <c r="B2" s="12" t="s">
        <v>282</v>
      </c>
      <c r="C2" s="12" t="s">
        <v>168</v>
      </c>
      <c r="D2" s="13" t="s">
        <v>169</v>
      </c>
      <c r="E2" s="14" t="s">
        <v>170</v>
      </c>
      <c r="F2" s="14" t="s">
        <v>171</v>
      </c>
      <c r="G2" s="14" t="s">
        <v>172</v>
      </c>
      <c r="H2" s="14" t="s">
        <v>173</v>
      </c>
      <c r="I2" s="14" t="s">
        <v>174</v>
      </c>
      <c r="J2" s="14" t="s">
        <v>175</v>
      </c>
      <c r="K2" s="14" t="s">
        <v>176</v>
      </c>
      <c r="L2" s="14" t="s">
        <v>177</v>
      </c>
      <c r="M2" s="15" t="s">
        <v>178</v>
      </c>
      <c r="N2" s="15" t="s">
        <v>179</v>
      </c>
      <c r="O2" s="16" t="s">
        <v>180</v>
      </c>
      <c r="P2" s="16" t="s">
        <v>181</v>
      </c>
      <c r="Q2" s="16" t="s">
        <v>182</v>
      </c>
      <c r="R2" s="14" t="s">
        <v>183</v>
      </c>
      <c r="S2" s="14" t="s">
        <v>184</v>
      </c>
      <c r="T2" s="14" t="s">
        <v>185</v>
      </c>
      <c r="U2" s="14" t="s">
        <v>12</v>
      </c>
    </row>
    <row r="3" s="1" customFormat="1" ht="128.1" customHeight="1" spans="1:21">
      <c r="A3" s="18"/>
      <c r="B3" s="18"/>
      <c r="C3" s="18"/>
      <c r="D3" s="19"/>
      <c r="E3" s="20"/>
      <c r="F3" s="20"/>
      <c r="G3" s="20"/>
      <c r="H3" s="20"/>
      <c r="I3" s="20"/>
      <c r="J3" s="20"/>
      <c r="K3" s="20"/>
      <c r="L3" s="20"/>
      <c r="M3" s="21"/>
      <c r="N3" s="21"/>
      <c r="O3" s="22"/>
      <c r="P3" s="22"/>
      <c r="Q3" s="22"/>
      <c r="R3" s="20"/>
      <c r="S3" s="20"/>
      <c r="T3" s="20"/>
      <c r="U3" s="20"/>
    </row>
    <row r="4" s="1" customFormat="1" spans="1:21">
      <c r="A4" s="24"/>
      <c r="B4" s="24"/>
      <c r="C4" s="24"/>
      <c r="D4" s="25"/>
      <c r="E4" s="26"/>
      <c r="F4" s="26"/>
      <c r="G4" s="26"/>
      <c r="H4" s="26"/>
      <c r="I4" s="26"/>
      <c r="J4" s="26"/>
      <c r="K4" s="26"/>
      <c r="L4" s="26"/>
      <c r="M4" s="27"/>
      <c r="N4" s="27"/>
      <c r="O4" s="28"/>
      <c r="P4" s="28"/>
      <c r="Q4" s="28"/>
      <c r="R4" s="26"/>
      <c r="S4" s="26"/>
      <c r="T4" s="26"/>
      <c r="U4" s="26"/>
    </row>
    <row r="5" s="1" customFormat="1" ht="30" customHeight="1" spans="1:21">
      <c r="A5" s="69">
        <v>1</v>
      </c>
      <c r="B5" s="42" t="s">
        <v>190</v>
      </c>
      <c r="C5" s="42" t="s">
        <v>505</v>
      </c>
      <c r="D5" s="70">
        <v>2</v>
      </c>
      <c r="E5" s="38">
        <v>3825</v>
      </c>
      <c r="F5" s="38">
        <f t="shared" ref="F5:F20" si="0">SUM(I5:L5)</f>
        <v>49.2</v>
      </c>
      <c r="G5" s="38" t="s">
        <v>157</v>
      </c>
      <c r="H5" s="39">
        <f t="shared" ref="H5:H22" si="1">E5*F5</f>
        <v>188190</v>
      </c>
      <c r="I5" s="38">
        <v>22</v>
      </c>
      <c r="J5" s="38">
        <v>8</v>
      </c>
      <c r="K5" s="38">
        <v>7</v>
      </c>
      <c r="L5" s="38">
        <v>12.2</v>
      </c>
      <c r="M5" s="38" t="s">
        <v>70</v>
      </c>
      <c r="N5" s="38" t="s">
        <v>70</v>
      </c>
      <c r="O5" s="71">
        <v>2</v>
      </c>
      <c r="P5" s="71"/>
      <c r="Q5" s="71"/>
      <c r="R5" s="42" t="s">
        <v>70</v>
      </c>
      <c r="S5" s="42" t="s">
        <v>70</v>
      </c>
      <c r="T5" s="42" t="s">
        <v>70</v>
      </c>
      <c r="U5" s="51"/>
    </row>
    <row r="6" s="2" customFormat="1" ht="30" customHeight="1" spans="1:21">
      <c r="A6" s="69">
        <v>2</v>
      </c>
      <c r="B6" s="42" t="s">
        <v>506</v>
      </c>
      <c r="C6" s="42" t="s">
        <v>507</v>
      </c>
      <c r="D6" s="70">
        <v>2</v>
      </c>
      <c r="E6" s="38">
        <v>280</v>
      </c>
      <c r="F6" s="38">
        <f t="shared" si="0"/>
        <v>39</v>
      </c>
      <c r="G6" s="38" t="s">
        <v>157</v>
      </c>
      <c r="H6" s="39">
        <f t="shared" si="1"/>
        <v>10920</v>
      </c>
      <c r="I6" s="38">
        <v>15</v>
      </c>
      <c r="J6" s="38">
        <v>10</v>
      </c>
      <c r="K6" s="38">
        <v>7</v>
      </c>
      <c r="L6" s="38">
        <v>7</v>
      </c>
      <c r="M6" s="38" t="s">
        <v>70</v>
      </c>
      <c r="N6" s="38" t="s">
        <v>70</v>
      </c>
      <c r="O6" s="43"/>
      <c r="P6" s="43"/>
      <c r="Q6" s="43"/>
      <c r="R6" s="42" t="s">
        <v>70</v>
      </c>
      <c r="S6" s="42" t="s">
        <v>70</v>
      </c>
      <c r="T6" s="42" t="s">
        <v>70</v>
      </c>
      <c r="U6" s="51"/>
    </row>
    <row r="7" s="2" customFormat="1" ht="30" customHeight="1" spans="1:21">
      <c r="A7" s="69">
        <v>3</v>
      </c>
      <c r="B7" s="42" t="s">
        <v>508</v>
      </c>
      <c r="C7" s="42" t="s">
        <v>283</v>
      </c>
      <c r="D7" s="70">
        <v>2</v>
      </c>
      <c r="E7" s="38">
        <v>2385</v>
      </c>
      <c r="F7" s="38">
        <f t="shared" si="0"/>
        <v>48</v>
      </c>
      <c r="G7" s="38" t="s">
        <v>157</v>
      </c>
      <c r="H7" s="39">
        <f t="shared" si="1"/>
        <v>114480</v>
      </c>
      <c r="I7" s="38">
        <v>28</v>
      </c>
      <c r="J7" s="38">
        <v>6</v>
      </c>
      <c r="K7" s="38">
        <v>7</v>
      </c>
      <c r="L7" s="38">
        <v>7</v>
      </c>
      <c r="M7" s="38" t="s">
        <v>70</v>
      </c>
      <c r="N7" s="38" t="s">
        <v>70</v>
      </c>
      <c r="O7" s="43"/>
      <c r="P7" s="43"/>
      <c r="Q7" s="43"/>
      <c r="R7" s="42" t="s">
        <v>70</v>
      </c>
      <c r="S7" s="42" t="s">
        <v>70</v>
      </c>
      <c r="T7" s="42" t="s">
        <v>70</v>
      </c>
      <c r="U7" s="51"/>
    </row>
    <row r="8" s="2" customFormat="1" ht="30" customHeight="1" spans="1:21">
      <c r="A8" s="69">
        <v>4</v>
      </c>
      <c r="B8" s="42" t="s">
        <v>509</v>
      </c>
      <c r="C8" s="42" t="s">
        <v>510</v>
      </c>
      <c r="D8" s="70">
        <v>2</v>
      </c>
      <c r="E8" s="38">
        <v>930</v>
      </c>
      <c r="F8" s="38">
        <f t="shared" si="0"/>
        <v>16.5</v>
      </c>
      <c r="G8" s="38" t="s">
        <v>157</v>
      </c>
      <c r="H8" s="39">
        <f t="shared" si="1"/>
        <v>15345</v>
      </c>
      <c r="I8" s="72">
        <v>16.5</v>
      </c>
      <c r="J8" s="72">
        <v>0</v>
      </c>
      <c r="K8" s="72">
        <v>0</v>
      </c>
      <c r="L8" s="72">
        <v>0</v>
      </c>
      <c r="M8" s="38" t="s">
        <v>70</v>
      </c>
      <c r="N8" s="38" t="s">
        <v>67</v>
      </c>
      <c r="O8" s="43"/>
      <c r="P8" s="43"/>
      <c r="Q8" s="43"/>
      <c r="R8" s="42" t="s">
        <v>70</v>
      </c>
      <c r="S8" s="42" t="s">
        <v>67</v>
      </c>
      <c r="T8" s="42" t="s">
        <v>67</v>
      </c>
      <c r="U8" s="51"/>
    </row>
    <row r="9" s="68" customFormat="1" ht="30" customHeight="1" spans="1:21">
      <c r="A9" s="69">
        <v>5</v>
      </c>
      <c r="B9" s="42" t="s">
        <v>511</v>
      </c>
      <c r="C9" s="42" t="s">
        <v>512</v>
      </c>
      <c r="D9" s="70">
        <v>2</v>
      </c>
      <c r="E9" s="38">
        <v>5280</v>
      </c>
      <c r="F9" s="38">
        <f t="shared" si="0"/>
        <v>53</v>
      </c>
      <c r="G9" s="38" t="s">
        <v>157</v>
      </c>
      <c r="H9" s="39">
        <f t="shared" si="1"/>
        <v>279840</v>
      </c>
      <c r="I9" s="38">
        <v>30</v>
      </c>
      <c r="J9" s="38">
        <v>6</v>
      </c>
      <c r="K9" s="38">
        <v>10</v>
      </c>
      <c r="L9" s="38">
        <v>7</v>
      </c>
      <c r="M9" s="38" t="s">
        <v>70</v>
      </c>
      <c r="N9" s="38" t="s">
        <v>70</v>
      </c>
      <c r="O9" s="43"/>
      <c r="P9" s="43"/>
      <c r="Q9" s="43"/>
      <c r="R9" s="42" t="s">
        <v>70</v>
      </c>
      <c r="S9" s="42" t="s">
        <v>70</v>
      </c>
      <c r="T9" s="42" t="s">
        <v>70</v>
      </c>
      <c r="U9" s="51"/>
    </row>
    <row r="10" s="2" customFormat="1" ht="30" customHeight="1" spans="1:21">
      <c r="A10" s="69">
        <v>6</v>
      </c>
      <c r="B10" s="42" t="s">
        <v>513</v>
      </c>
      <c r="C10" s="42" t="s">
        <v>514</v>
      </c>
      <c r="D10" s="70">
        <v>2</v>
      </c>
      <c r="E10" s="38">
        <v>300</v>
      </c>
      <c r="F10" s="38">
        <f t="shared" si="0"/>
        <v>35</v>
      </c>
      <c r="G10" s="38" t="s">
        <v>157</v>
      </c>
      <c r="H10" s="39">
        <f t="shared" si="1"/>
        <v>10500</v>
      </c>
      <c r="I10" s="38">
        <v>15</v>
      </c>
      <c r="J10" s="38">
        <v>10</v>
      </c>
      <c r="K10" s="38">
        <v>5</v>
      </c>
      <c r="L10" s="38">
        <v>5</v>
      </c>
      <c r="M10" s="38" t="s">
        <v>70</v>
      </c>
      <c r="N10" s="38" t="s">
        <v>70</v>
      </c>
      <c r="O10" s="43"/>
      <c r="P10" s="43"/>
      <c r="Q10" s="43"/>
      <c r="R10" s="42" t="s">
        <v>70</v>
      </c>
      <c r="S10" s="42" t="s">
        <v>70</v>
      </c>
      <c r="T10" s="42" t="s">
        <v>67</v>
      </c>
      <c r="U10" s="51"/>
    </row>
    <row r="11" s="2" customFormat="1" ht="30" customHeight="1" spans="1:21">
      <c r="A11" s="69">
        <v>7</v>
      </c>
      <c r="B11" s="42" t="s">
        <v>513</v>
      </c>
      <c r="C11" s="42" t="s">
        <v>515</v>
      </c>
      <c r="D11" s="70">
        <v>3</v>
      </c>
      <c r="E11" s="38">
        <v>560</v>
      </c>
      <c r="F11" s="38">
        <f t="shared" si="0"/>
        <v>22</v>
      </c>
      <c r="G11" s="38" t="s">
        <v>157</v>
      </c>
      <c r="H11" s="39">
        <f t="shared" si="1"/>
        <v>12320</v>
      </c>
      <c r="I11" s="38">
        <v>15</v>
      </c>
      <c r="J11" s="38">
        <v>0</v>
      </c>
      <c r="K11" s="38">
        <v>7</v>
      </c>
      <c r="L11" s="38">
        <v>0</v>
      </c>
      <c r="M11" s="38" t="s">
        <v>67</v>
      </c>
      <c r="N11" s="38" t="s">
        <v>67</v>
      </c>
      <c r="O11" s="43"/>
      <c r="P11" s="43"/>
      <c r="Q11" s="43"/>
      <c r="R11" s="42" t="s">
        <v>70</v>
      </c>
      <c r="S11" s="42" t="s">
        <v>67</v>
      </c>
      <c r="T11" s="42" t="s">
        <v>67</v>
      </c>
      <c r="U11" s="51"/>
    </row>
    <row r="12" s="2" customFormat="1" ht="30" customHeight="1" spans="1:21">
      <c r="A12" s="69">
        <v>8</v>
      </c>
      <c r="B12" s="42" t="s">
        <v>288</v>
      </c>
      <c r="C12" s="42" t="s">
        <v>516</v>
      </c>
      <c r="D12" s="70">
        <v>2</v>
      </c>
      <c r="E12" s="38">
        <v>307</v>
      </c>
      <c r="F12" s="38">
        <f t="shared" si="0"/>
        <v>57</v>
      </c>
      <c r="G12" s="38" t="s">
        <v>157</v>
      </c>
      <c r="H12" s="39">
        <f t="shared" si="1"/>
        <v>17499</v>
      </c>
      <c r="I12" s="38">
        <v>29</v>
      </c>
      <c r="J12" s="38">
        <v>10</v>
      </c>
      <c r="K12" s="38">
        <v>7</v>
      </c>
      <c r="L12" s="38">
        <v>11</v>
      </c>
      <c r="M12" s="38" t="s">
        <v>70</v>
      </c>
      <c r="N12" s="38" t="s">
        <v>70</v>
      </c>
      <c r="O12" s="43">
        <v>1</v>
      </c>
      <c r="P12" s="43"/>
      <c r="Q12" s="43"/>
      <c r="R12" s="42" t="s">
        <v>70</v>
      </c>
      <c r="S12" s="42" t="s">
        <v>70</v>
      </c>
      <c r="T12" s="42" t="s">
        <v>70</v>
      </c>
      <c r="U12" s="51"/>
    </row>
    <row r="13" s="2" customFormat="1" ht="30" customHeight="1" spans="1:21">
      <c r="A13" s="69">
        <v>9</v>
      </c>
      <c r="B13" s="42" t="s">
        <v>517</v>
      </c>
      <c r="C13" s="42" t="s">
        <v>518</v>
      </c>
      <c r="D13" s="70">
        <v>2</v>
      </c>
      <c r="E13" s="38">
        <v>1426</v>
      </c>
      <c r="F13" s="38">
        <f t="shared" si="0"/>
        <v>39</v>
      </c>
      <c r="G13" s="38" t="s">
        <v>157</v>
      </c>
      <c r="H13" s="39">
        <f t="shared" si="1"/>
        <v>55614</v>
      </c>
      <c r="I13" s="38">
        <v>15</v>
      </c>
      <c r="J13" s="38">
        <v>10</v>
      </c>
      <c r="K13" s="38">
        <v>7</v>
      </c>
      <c r="L13" s="38">
        <v>7</v>
      </c>
      <c r="M13" s="38" t="s">
        <v>70</v>
      </c>
      <c r="N13" s="38" t="s">
        <v>70</v>
      </c>
      <c r="O13" s="43">
        <v>1</v>
      </c>
      <c r="P13" s="43"/>
      <c r="Q13" s="43"/>
      <c r="R13" s="42" t="s">
        <v>70</v>
      </c>
      <c r="S13" s="42" t="s">
        <v>70</v>
      </c>
      <c r="T13" s="42" t="s">
        <v>70</v>
      </c>
      <c r="U13" s="51"/>
    </row>
    <row r="14" s="2" customFormat="1" ht="30" customHeight="1" spans="1:21">
      <c r="A14" s="69">
        <v>10</v>
      </c>
      <c r="B14" s="42" t="s">
        <v>519</v>
      </c>
      <c r="C14" s="42" t="s">
        <v>520</v>
      </c>
      <c r="D14" s="70">
        <v>2</v>
      </c>
      <c r="E14" s="38">
        <v>1034</v>
      </c>
      <c r="F14" s="38">
        <f t="shared" si="0"/>
        <v>44</v>
      </c>
      <c r="G14" s="38" t="s">
        <v>157</v>
      </c>
      <c r="H14" s="39">
        <f t="shared" si="1"/>
        <v>45496</v>
      </c>
      <c r="I14" s="38">
        <v>20</v>
      </c>
      <c r="J14" s="38">
        <v>10</v>
      </c>
      <c r="K14" s="38">
        <v>7</v>
      </c>
      <c r="L14" s="38">
        <v>7</v>
      </c>
      <c r="M14" s="38" t="s">
        <v>70</v>
      </c>
      <c r="N14" s="38" t="s">
        <v>70</v>
      </c>
      <c r="O14" s="43"/>
      <c r="P14" s="43"/>
      <c r="Q14" s="43"/>
      <c r="R14" s="42" t="s">
        <v>70</v>
      </c>
      <c r="S14" s="42" t="s">
        <v>70</v>
      </c>
      <c r="T14" s="42" t="s">
        <v>70</v>
      </c>
      <c r="U14" s="51"/>
    </row>
    <row r="15" s="2" customFormat="1" ht="30" customHeight="1" spans="1:21">
      <c r="A15" s="69">
        <v>11</v>
      </c>
      <c r="B15" s="42" t="s">
        <v>521</v>
      </c>
      <c r="C15" s="42" t="s">
        <v>522</v>
      </c>
      <c r="D15" s="70">
        <v>2</v>
      </c>
      <c r="E15" s="38">
        <v>335</v>
      </c>
      <c r="F15" s="38">
        <f t="shared" si="0"/>
        <v>42</v>
      </c>
      <c r="G15" s="38" t="s">
        <v>157</v>
      </c>
      <c r="H15" s="39">
        <f t="shared" si="1"/>
        <v>14070</v>
      </c>
      <c r="I15" s="38">
        <v>15</v>
      </c>
      <c r="J15" s="38">
        <v>10</v>
      </c>
      <c r="K15" s="38">
        <v>10</v>
      </c>
      <c r="L15" s="38">
        <v>7</v>
      </c>
      <c r="M15" s="38" t="s">
        <v>70</v>
      </c>
      <c r="N15" s="38" t="s">
        <v>70</v>
      </c>
      <c r="O15" s="43"/>
      <c r="P15" s="43"/>
      <c r="Q15" s="43"/>
      <c r="R15" s="42" t="s">
        <v>70</v>
      </c>
      <c r="S15" s="42" t="s">
        <v>70</v>
      </c>
      <c r="T15" s="42" t="s">
        <v>70</v>
      </c>
      <c r="U15" s="51"/>
    </row>
    <row r="16" s="2" customFormat="1" ht="30" customHeight="1" spans="1:21">
      <c r="A16" s="69">
        <v>12</v>
      </c>
      <c r="B16" s="42" t="s">
        <v>521</v>
      </c>
      <c r="C16" s="42" t="s">
        <v>523</v>
      </c>
      <c r="D16" s="70">
        <v>2</v>
      </c>
      <c r="E16" s="38">
        <v>752</v>
      </c>
      <c r="F16" s="38">
        <f t="shared" si="0"/>
        <v>25</v>
      </c>
      <c r="G16" s="38" t="s">
        <v>157</v>
      </c>
      <c r="H16" s="39">
        <f t="shared" si="1"/>
        <v>18800</v>
      </c>
      <c r="I16" s="38">
        <v>15</v>
      </c>
      <c r="J16" s="38">
        <v>0</v>
      </c>
      <c r="K16" s="38">
        <v>10</v>
      </c>
      <c r="L16" s="38">
        <v>0</v>
      </c>
      <c r="M16" s="38" t="s">
        <v>67</v>
      </c>
      <c r="N16" s="38" t="s">
        <v>67</v>
      </c>
      <c r="O16" s="43"/>
      <c r="P16" s="43"/>
      <c r="Q16" s="43"/>
      <c r="R16" s="42" t="s">
        <v>70</v>
      </c>
      <c r="S16" s="42" t="s">
        <v>67</v>
      </c>
      <c r="T16" s="42" t="s">
        <v>70</v>
      </c>
      <c r="U16" s="51"/>
    </row>
    <row r="17" s="2" customFormat="1" ht="30" customHeight="1" spans="1:21">
      <c r="A17" s="69">
        <v>13</v>
      </c>
      <c r="B17" s="42" t="s">
        <v>524</v>
      </c>
      <c r="C17" s="42" t="s">
        <v>525</v>
      </c>
      <c r="D17" s="70">
        <v>2</v>
      </c>
      <c r="E17" s="38">
        <v>432</v>
      </c>
      <c r="F17" s="38">
        <f t="shared" si="0"/>
        <v>16</v>
      </c>
      <c r="G17" s="38" t="s">
        <v>157</v>
      </c>
      <c r="H17" s="39">
        <f t="shared" si="1"/>
        <v>6912</v>
      </c>
      <c r="I17" s="38">
        <v>11</v>
      </c>
      <c r="J17" s="38">
        <v>0</v>
      </c>
      <c r="K17" s="38">
        <v>5</v>
      </c>
      <c r="L17" s="38">
        <v>0</v>
      </c>
      <c r="M17" s="38" t="s">
        <v>67</v>
      </c>
      <c r="N17" s="38" t="s">
        <v>67</v>
      </c>
      <c r="O17" s="43"/>
      <c r="P17" s="43"/>
      <c r="Q17" s="43"/>
      <c r="R17" s="42" t="s">
        <v>70</v>
      </c>
      <c r="S17" s="42" t="s">
        <v>67</v>
      </c>
      <c r="T17" s="42" t="s">
        <v>70</v>
      </c>
      <c r="U17" s="51"/>
    </row>
    <row r="18" s="2" customFormat="1" ht="30" customHeight="1" spans="1:21">
      <c r="A18" s="69">
        <v>14</v>
      </c>
      <c r="B18" s="42" t="s">
        <v>526</v>
      </c>
      <c r="C18" s="42" t="s">
        <v>527</v>
      </c>
      <c r="D18" s="70">
        <v>3</v>
      </c>
      <c r="E18" s="38">
        <v>2480</v>
      </c>
      <c r="F18" s="38">
        <f t="shared" si="0"/>
        <v>21.5</v>
      </c>
      <c r="G18" s="38" t="s">
        <v>157</v>
      </c>
      <c r="H18" s="39">
        <f t="shared" si="1"/>
        <v>53320</v>
      </c>
      <c r="I18" s="38">
        <v>14.5</v>
      </c>
      <c r="J18" s="38">
        <v>0</v>
      </c>
      <c r="K18" s="38">
        <v>7</v>
      </c>
      <c r="L18" s="38">
        <v>0</v>
      </c>
      <c r="M18" s="38" t="s">
        <v>67</v>
      </c>
      <c r="N18" s="38" t="s">
        <v>67</v>
      </c>
      <c r="O18" s="73"/>
      <c r="P18" s="73"/>
      <c r="Q18" s="42"/>
      <c r="R18" s="42" t="s">
        <v>70</v>
      </c>
      <c r="S18" s="42" t="s">
        <v>67</v>
      </c>
      <c r="T18" s="42" t="s">
        <v>67</v>
      </c>
      <c r="U18" s="51"/>
    </row>
    <row r="19" s="2" customFormat="1" ht="30" customHeight="1" spans="1:21">
      <c r="A19" s="69">
        <v>15</v>
      </c>
      <c r="B19" s="42" t="s">
        <v>526</v>
      </c>
      <c r="C19" s="42" t="s">
        <v>528</v>
      </c>
      <c r="D19" s="70">
        <v>3</v>
      </c>
      <c r="E19" s="38">
        <v>221</v>
      </c>
      <c r="F19" s="38">
        <f t="shared" si="0"/>
        <v>42.5</v>
      </c>
      <c r="G19" s="38" t="s">
        <v>157</v>
      </c>
      <c r="H19" s="39">
        <f t="shared" si="1"/>
        <v>9392.5</v>
      </c>
      <c r="I19" s="38">
        <v>42.5</v>
      </c>
      <c r="J19" s="38">
        <v>0</v>
      </c>
      <c r="K19" s="38">
        <v>0</v>
      </c>
      <c r="L19" s="38">
        <v>0</v>
      </c>
      <c r="M19" s="38" t="s">
        <v>67</v>
      </c>
      <c r="N19" s="38" t="s">
        <v>67</v>
      </c>
      <c r="O19" s="73"/>
      <c r="P19" s="73"/>
      <c r="Q19" s="42"/>
      <c r="R19" s="42" t="s">
        <v>70</v>
      </c>
      <c r="S19" s="42" t="s">
        <v>67</v>
      </c>
      <c r="T19" s="42" t="s">
        <v>67</v>
      </c>
      <c r="U19" s="51"/>
    </row>
    <row r="20" s="3" customFormat="1" ht="30" customHeight="1" spans="1:21">
      <c r="A20" s="69">
        <v>16</v>
      </c>
      <c r="B20" s="42" t="s">
        <v>526</v>
      </c>
      <c r="C20" s="42" t="s">
        <v>529</v>
      </c>
      <c r="D20" s="70">
        <v>3</v>
      </c>
      <c r="E20" s="38">
        <v>8552</v>
      </c>
      <c r="F20" s="38">
        <f t="shared" si="0"/>
        <v>4</v>
      </c>
      <c r="G20" s="38" t="s">
        <v>157</v>
      </c>
      <c r="H20" s="39">
        <f t="shared" si="1"/>
        <v>34208</v>
      </c>
      <c r="I20" s="38">
        <v>4</v>
      </c>
      <c r="J20" s="38">
        <v>0</v>
      </c>
      <c r="K20" s="38">
        <v>0</v>
      </c>
      <c r="L20" s="38">
        <v>0</v>
      </c>
      <c r="M20" s="38" t="s">
        <v>67</v>
      </c>
      <c r="N20" s="38" t="s">
        <v>67</v>
      </c>
      <c r="O20" s="73"/>
      <c r="P20" s="73"/>
      <c r="Q20" s="42"/>
      <c r="R20" s="42" t="s">
        <v>67</v>
      </c>
      <c r="S20" s="42" t="s">
        <v>70</v>
      </c>
      <c r="T20" s="42" t="s">
        <v>67</v>
      </c>
      <c r="U20" s="51"/>
    </row>
    <row r="21" s="2" customFormat="1" ht="30" customHeight="1" spans="1:21">
      <c r="A21" s="69">
        <v>17</v>
      </c>
      <c r="B21" s="42" t="s">
        <v>526</v>
      </c>
      <c r="C21" s="42" t="s">
        <v>530</v>
      </c>
      <c r="D21" s="70">
        <v>3</v>
      </c>
      <c r="E21" s="38">
        <v>230</v>
      </c>
      <c r="F21" s="38">
        <v>21.5</v>
      </c>
      <c r="G21" s="38" t="s">
        <v>157</v>
      </c>
      <c r="H21" s="39">
        <f t="shared" si="1"/>
        <v>4945</v>
      </c>
      <c r="I21" s="38">
        <v>14.5</v>
      </c>
      <c r="J21" s="38">
        <v>0</v>
      </c>
      <c r="K21" s="38">
        <v>7</v>
      </c>
      <c r="L21" s="38">
        <v>0</v>
      </c>
      <c r="M21" s="38" t="s">
        <v>67</v>
      </c>
      <c r="N21" s="38" t="s">
        <v>67</v>
      </c>
      <c r="O21" s="73"/>
      <c r="P21" s="73"/>
      <c r="Q21" s="42"/>
      <c r="R21" s="42" t="s">
        <v>70</v>
      </c>
      <c r="S21" s="42" t="s">
        <v>67</v>
      </c>
      <c r="T21" s="42" t="s">
        <v>70</v>
      </c>
      <c r="U21" s="51"/>
    </row>
    <row r="22" s="3" customFormat="1" ht="30" customHeight="1" spans="1:21">
      <c r="A22" s="69">
        <v>18</v>
      </c>
      <c r="B22" s="42" t="s">
        <v>526</v>
      </c>
      <c r="C22" s="42" t="s">
        <v>531</v>
      </c>
      <c r="D22" s="70">
        <v>3</v>
      </c>
      <c r="E22" s="38">
        <v>320</v>
      </c>
      <c r="F22" s="38">
        <f>SUM(I22:L22)</f>
        <v>10</v>
      </c>
      <c r="G22" s="38" t="s">
        <v>157</v>
      </c>
      <c r="H22" s="39">
        <f t="shared" si="1"/>
        <v>3200</v>
      </c>
      <c r="I22" s="38">
        <v>10</v>
      </c>
      <c r="J22" s="38">
        <v>0</v>
      </c>
      <c r="K22" s="38">
        <v>0</v>
      </c>
      <c r="L22" s="38">
        <v>0</v>
      </c>
      <c r="M22" s="38" t="s">
        <v>67</v>
      </c>
      <c r="N22" s="38" t="s">
        <v>67</v>
      </c>
      <c r="O22" s="73"/>
      <c r="P22" s="73"/>
      <c r="Q22" s="42"/>
      <c r="R22" s="42" t="s">
        <v>67</v>
      </c>
      <c r="S22" s="42" t="s">
        <v>70</v>
      </c>
      <c r="T22" s="42" t="s">
        <v>67</v>
      </c>
      <c r="U22" s="51"/>
    </row>
    <row r="23" s="2" customFormat="1" ht="30" customHeight="1" spans="1:21">
      <c r="A23" s="69">
        <v>19</v>
      </c>
      <c r="B23" s="42" t="s">
        <v>526</v>
      </c>
      <c r="C23" s="42" t="s">
        <v>532</v>
      </c>
      <c r="D23" s="70">
        <v>3</v>
      </c>
      <c r="E23" s="38" t="s">
        <v>157</v>
      </c>
      <c r="F23" s="38" t="s">
        <v>157</v>
      </c>
      <c r="G23" s="38">
        <f>2365+900</f>
        <v>3265</v>
      </c>
      <c r="H23" s="39">
        <f>G23</f>
        <v>3265</v>
      </c>
      <c r="I23" s="38">
        <v>0</v>
      </c>
      <c r="J23" s="38">
        <v>0</v>
      </c>
      <c r="K23" s="38">
        <v>0</v>
      </c>
      <c r="L23" s="38">
        <v>0</v>
      </c>
      <c r="M23" s="38" t="s">
        <v>67</v>
      </c>
      <c r="N23" s="38" t="s">
        <v>67</v>
      </c>
      <c r="O23" s="73"/>
      <c r="P23" s="73"/>
      <c r="Q23" s="42"/>
      <c r="R23" s="42" t="s">
        <v>67</v>
      </c>
      <c r="S23" s="42" t="s">
        <v>67</v>
      </c>
      <c r="T23" s="42" t="s">
        <v>67</v>
      </c>
      <c r="U23" s="51"/>
    </row>
    <row r="24" s="2" customFormat="1" ht="30" customHeight="1" spans="1:21">
      <c r="A24" s="69">
        <v>20</v>
      </c>
      <c r="B24" s="42" t="s">
        <v>526</v>
      </c>
      <c r="C24" s="42" t="s">
        <v>533</v>
      </c>
      <c r="D24" s="70">
        <v>3</v>
      </c>
      <c r="E24" s="38" t="s">
        <v>157</v>
      </c>
      <c r="F24" s="38" t="s">
        <v>157</v>
      </c>
      <c r="G24" s="38">
        <v>16080</v>
      </c>
      <c r="H24" s="39">
        <f>G24</f>
        <v>16080</v>
      </c>
      <c r="I24" s="38">
        <v>0</v>
      </c>
      <c r="J24" s="38">
        <v>0</v>
      </c>
      <c r="K24" s="38">
        <v>0</v>
      </c>
      <c r="L24" s="38">
        <v>0</v>
      </c>
      <c r="M24" s="38" t="s">
        <v>67</v>
      </c>
      <c r="N24" s="38" t="s">
        <v>67</v>
      </c>
      <c r="O24" s="73"/>
      <c r="P24" s="73"/>
      <c r="Q24" s="42"/>
      <c r="R24" s="42" t="s">
        <v>67</v>
      </c>
      <c r="S24" s="42" t="s">
        <v>67</v>
      </c>
      <c r="T24" s="42" t="s">
        <v>67</v>
      </c>
      <c r="U24" s="51"/>
    </row>
    <row r="25" s="2" customFormat="1" ht="30" customHeight="1" spans="1:21">
      <c r="A25" s="69">
        <v>21</v>
      </c>
      <c r="B25" s="42" t="s">
        <v>534</v>
      </c>
      <c r="C25" s="42" t="s">
        <v>518</v>
      </c>
      <c r="D25" s="74">
        <v>2</v>
      </c>
      <c r="E25" s="38">
        <v>1445</v>
      </c>
      <c r="F25" s="38">
        <f t="shared" ref="F25:F41" si="2">SUM(I25:L25)</f>
        <v>65</v>
      </c>
      <c r="G25" s="38" t="s">
        <v>157</v>
      </c>
      <c r="H25" s="39">
        <f t="shared" ref="H25:H41" si="3">E25*F25</f>
        <v>93925</v>
      </c>
      <c r="I25" s="38">
        <v>30</v>
      </c>
      <c r="J25" s="38">
        <v>10</v>
      </c>
      <c r="K25" s="38">
        <v>10</v>
      </c>
      <c r="L25" s="38">
        <v>15</v>
      </c>
      <c r="M25" s="38" t="s">
        <v>70</v>
      </c>
      <c r="N25" s="38" t="s">
        <v>70</v>
      </c>
      <c r="O25" s="43"/>
      <c r="P25" s="43"/>
      <c r="Q25" s="43"/>
      <c r="R25" s="42" t="s">
        <v>70</v>
      </c>
      <c r="S25" s="42" t="s">
        <v>70</v>
      </c>
      <c r="T25" s="42" t="s">
        <v>70</v>
      </c>
      <c r="U25" s="51"/>
    </row>
    <row r="26" s="2" customFormat="1" ht="30" customHeight="1" spans="1:21">
      <c r="A26" s="69">
        <v>22</v>
      </c>
      <c r="B26" s="42" t="s">
        <v>534</v>
      </c>
      <c r="C26" s="42" t="s">
        <v>535</v>
      </c>
      <c r="D26" s="74">
        <v>3</v>
      </c>
      <c r="E26" s="38">
        <v>480</v>
      </c>
      <c r="F26" s="38">
        <f t="shared" si="2"/>
        <v>24</v>
      </c>
      <c r="G26" s="38"/>
      <c r="H26" s="39">
        <f t="shared" si="3"/>
        <v>11520</v>
      </c>
      <c r="I26" s="38">
        <v>0</v>
      </c>
      <c r="J26" s="38">
        <v>9</v>
      </c>
      <c r="K26" s="38">
        <v>0</v>
      </c>
      <c r="L26" s="38">
        <v>15</v>
      </c>
      <c r="M26" s="38" t="s">
        <v>70</v>
      </c>
      <c r="N26" s="38" t="s">
        <v>70</v>
      </c>
      <c r="O26" s="43"/>
      <c r="P26" s="43"/>
      <c r="Q26" s="43"/>
      <c r="R26" s="42" t="s">
        <v>67</v>
      </c>
      <c r="S26" s="42" t="s">
        <v>70</v>
      </c>
      <c r="T26" s="42" t="s">
        <v>67</v>
      </c>
      <c r="U26" s="51"/>
    </row>
    <row r="27" s="2" customFormat="1" ht="30" customHeight="1" spans="1:21">
      <c r="A27" s="69">
        <v>23</v>
      </c>
      <c r="B27" s="42" t="s">
        <v>536</v>
      </c>
      <c r="C27" s="42" t="s">
        <v>537</v>
      </c>
      <c r="D27" s="74">
        <v>3</v>
      </c>
      <c r="E27" s="38">
        <v>550</v>
      </c>
      <c r="F27" s="38">
        <f t="shared" si="2"/>
        <v>25</v>
      </c>
      <c r="G27" s="38" t="s">
        <v>157</v>
      </c>
      <c r="H27" s="39">
        <f t="shared" si="3"/>
        <v>13750</v>
      </c>
      <c r="I27" s="38">
        <v>15</v>
      </c>
      <c r="J27" s="38">
        <v>0</v>
      </c>
      <c r="K27" s="38">
        <v>7</v>
      </c>
      <c r="L27" s="38">
        <v>3</v>
      </c>
      <c r="M27" s="38" t="s">
        <v>67</v>
      </c>
      <c r="N27" s="38" t="s">
        <v>67</v>
      </c>
      <c r="O27" s="43"/>
      <c r="P27" s="43"/>
      <c r="Q27" s="43"/>
      <c r="R27" s="42" t="s">
        <v>70</v>
      </c>
      <c r="S27" s="42" t="s">
        <v>67</v>
      </c>
      <c r="T27" s="42" t="s">
        <v>67</v>
      </c>
      <c r="U27" s="51"/>
    </row>
    <row r="28" s="2" customFormat="1" ht="30" customHeight="1" spans="1:21">
      <c r="A28" s="69">
        <v>24</v>
      </c>
      <c r="B28" s="42" t="s">
        <v>538</v>
      </c>
      <c r="C28" s="42" t="s">
        <v>539</v>
      </c>
      <c r="D28" s="74">
        <v>3</v>
      </c>
      <c r="E28" s="38">
        <v>530</v>
      </c>
      <c r="F28" s="38">
        <f t="shared" si="2"/>
        <v>25</v>
      </c>
      <c r="G28" s="38" t="s">
        <v>157</v>
      </c>
      <c r="H28" s="39">
        <f t="shared" si="3"/>
        <v>13250</v>
      </c>
      <c r="I28" s="38">
        <v>15</v>
      </c>
      <c r="J28" s="38">
        <v>0</v>
      </c>
      <c r="K28" s="38">
        <v>7</v>
      </c>
      <c r="L28" s="38">
        <v>3</v>
      </c>
      <c r="M28" s="38" t="s">
        <v>67</v>
      </c>
      <c r="N28" s="38" t="s">
        <v>67</v>
      </c>
      <c r="O28" s="43"/>
      <c r="P28" s="43"/>
      <c r="Q28" s="43"/>
      <c r="R28" s="38" t="s">
        <v>67</v>
      </c>
      <c r="S28" s="42" t="s">
        <v>67</v>
      </c>
      <c r="T28" s="42" t="s">
        <v>70</v>
      </c>
      <c r="U28" s="51"/>
    </row>
    <row r="29" s="2" customFormat="1" ht="30" customHeight="1" spans="1:21">
      <c r="A29" s="69">
        <v>25</v>
      </c>
      <c r="B29" s="42" t="s">
        <v>540</v>
      </c>
      <c r="C29" s="42" t="s">
        <v>537</v>
      </c>
      <c r="D29" s="74">
        <v>3</v>
      </c>
      <c r="E29" s="38">
        <v>523</v>
      </c>
      <c r="F29" s="38">
        <f t="shared" si="2"/>
        <v>22</v>
      </c>
      <c r="G29" s="38" t="s">
        <v>157</v>
      </c>
      <c r="H29" s="39">
        <f t="shared" si="3"/>
        <v>11506</v>
      </c>
      <c r="I29" s="38">
        <v>15</v>
      </c>
      <c r="J29" s="38">
        <v>0</v>
      </c>
      <c r="K29" s="38">
        <v>7</v>
      </c>
      <c r="L29" s="38">
        <v>0</v>
      </c>
      <c r="M29" s="38" t="s">
        <v>67</v>
      </c>
      <c r="N29" s="38" t="s">
        <v>67</v>
      </c>
      <c r="O29" s="43"/>
      <c r="P29" s="43"/>
      <c r="Q29" s="43"/>
      <c r="R29" s="38" t="s">
        <v>67</v>
      </c>
      <c r="S29" s="42" t="s">
        <v>67</v>
      </c>
      <c r="T29" s="42" t="s">
        <v>67</v>
      </c>
      <c r="U29" s="51"/>
    </row>
    <row r="30" s="2" customFormat="1" ht="30" customHeight="1" spans="1:21">
      <c r="A30" s="69">
        <v>26</v>
      </c>
      <c r="B30" s="42" t="s">
        <v>541</v>
      </c>
      <c r="C30" s="42" t="s">
        <v>537</v>
      </c>
      <c r="D30" s="74">
        <v>3</v>
      </c>
      <c r="E30" s="38">
        <v>320</v>
      </c>
      <c r="F30" s="38">
        <f t="shared" si="2"/>
        <v>22</v>
      </c>
      <c r="G30" s="38" t="s">
        <v>157</v>
      </c>
      <c r="H30" s="39">
        <f t="shared" si="3"/>
        <v>7040</v>
      </c>
      <c r="I30" s="38">
        <v>15</v>
      </c>
      <c r="J30" s="38">
        <v>0</v>
      </c>
      <c r="K30" s="38">
        <v>7</v>
      </c>
      <c r="L30" s="38">
        <v>0</v>
      </c>
      <c r="M30" s="38" t="s">
        <v>67</v>
      </c>
      <c r="N30" s="38" t="s">
        <v>67</v>
      </c>
      <c r="O30" s="43"/>
      <c r="P30" s="43">
        <v>1</v>
      </c>
      <c r="Q30" s="43"/>
      <c r="R30" s="38" t="s">
        <v>67</v>
      </c>
      <c r="S30" s="42" t="s">
        <v>67</v>
      </c>
      <c r="T30" s="42" t="s">
        <v>67</v>
      </c>
      <c r="U30" s="51"/>
    </row>
    <row r="31" s="2" customFormat="1" ht="30" customHeight="1" spans="1:21">
      <c r="A31" s="69">
        <v>27</v>
      </c>
      <c r="B31" s="42" t="s">
        <v>542</v>
      </c>
      <c r="C31" s="42" t="s">
        <v>537</v>
      </c>
      <c r="D31" s="74">
        <v>3</v>
      </c>
      <c r="E31" s="38">
        <v>390</v>
      </c>
      <c r="F31" s="38">
        <f t="shared" si="2"/>
        <v>12</v>
      </c>
      <c r="G31" s="38" t="s">
        <v>157</v>
      </c>
      <c r="H31" s="39">
        <f t="shared" si="3"/>
        <v>4680</v>
      </c>
      <c r="I31" s="38">
        <v>8</v>
      </c>
      <c r="J31" s="38">
        <v>0</v>
      </c>
      <c r="K31" s="38">
        <v>4</v>
      </c>
      <c r="L31" s="38">
        <v>0</v>
      </c>
      <c r="M31" s="38" t="s">
        <v>67</v>
      </c>
      <c r="N31" s="38" t="s">
        <v>67</v>
      </c>
      <c r="O31" s="43">
        <v>1</v>
      </c>
      <c r="P31" s="43"/>
      <c r="Q31" s="43"/>
      <c r="R31" s="38" t="s">
        <v>67</v>
      </c>
      <c r="S31" s="42" t="s">
        <v>67</v>
      </c>
      <c r="T31" s="42" t="s">
        <v>67</v>
      </c>
      <c r="U31" s="51"/>
    </row>
    <row r="32" s="2" customFormat="1" ht="30" customHeight="1" spans="1:21">
      <c r="A32" s="69">
        <v>28</v>
      </c>
      <c r="B32" s="42" t="s">
        <v>543</v>
      </c>
      <c r="C32" s="42" t="s">
        <v>537</v>
      </c>
      <c r="D32" s="74">
        <v>3</v>
      </c>
      <c r="E32" s="38">
        <v>606</v>
      </c>
      <c r="F32" s="38">
        <f t="shared" si="2"/>
        <v>16</v>
      </c>
      <c r="G32" s="38" t="s">
        <v>157</v>
      </c>
      <c r="H32" s="39">
        <f t="shared" si="3"/>
        <v>9696</v>
      </c>
      <c r="I32" s="38">
        <v>11</v>
      </c>
      <c r="J32" s="38">
        <v>0</v>
      </c>
      <c r="K32" s="38">
        <v>5</v>
      </c>
      <c r="L32" s="38">
        <v>0</v>
      </c>
      <c r="M32" s="38" t="s">
        <v>67</v>
      </c>
      <c r="N32" s="38" t="s">
        <v>67</v>
      </c>
      <c r="O32" s="43"/>
      <c r="P32" s="43"/>
      <c r="Q32" s="43"/>
      <c r="R32" s="38" t="s">
        <v>67</v>
      </c>
      <c r="S32" s="42" t="s">
        <v>67</v>
      </c>
      <c r="T32" s="42" t="s">
        <v>67</v>
      </c>
      <c r="U32" s="51"/>
    </row>
    <row r="33" s="2" customFormat="1" ht="30" customHeight="1" spans="1:21">
      <c r="A33" s="69">
        <v>29</v>
      </c>
      <c r="B33" s="42" t="s">
        <v>543</v>
      </c>
      <c r="C33" s="42" t="s">
        <v>544</v>
      </c>
      <c r="D33" s="74">
        <v>3</v>
      </c>
      <c r="E33" s="38">
        <v>1286</v>
      </c>
      <c r="F33" s="38">
        <f t="shared" si="2"/>
        <v>37</v>
      </c>
      <c r="G33" s="38" t="s">
        <v>157</v>
      </c>
      <c r="H33" s="39">
        <f t="shared" si="3"/>
        <v>47582</v>
      </c>
      <c r="I33" s="38">
        <v>15</v>
      </c>
      <c r="J33" s="38">
        <v>10</v>
      </c>
      <c r="K33" s="38">
        <v>7</v>
      </c>
      <c r="L33" s="38">
        <v>5</v>
      </c>
      <c r="M33" s="38" t="s">
        <v>70</v>
      </c>
      <c r="N33" s="38" t="s">
        <v>70</v>
      </c>
      <c r="O33" s="43">
        <v>1</v>
      </c>
      <c r="P33" s="43"/>
      <c r="Q33" s="43"/>
      <c r="R33" s="42" t="s">
        <v>70</v>
      </c>
      <c r="S33" s="42" t="s">
        <v>67</v>
      </c>
      <c r="T33" s="42" t="s">
        <v>70</v>
      </c>
      <c r="U33" s="51"/>
    </row>
    <row r="34" s="2" customFormat="1" ht="30" customHeight="1" spans="1:21">
      <c r="A34" s="69">
        <v>30</v>
      </c>
      <c r="B34" s="42" t="s">
        <v>545</v>
      </c>
      <c r="C34" s="42" t="s">
        <v>518</v>
      </c>
      <c r="D34" s="74">
        <v>2</v>
      </c>
      <c r="E34" s="38">
        <v>1614</v>
      </c>
      <c r="F34" s="38">
        <f t="shared" si="2"/>
        <v>22</v>
      </c>
      <c r="G34" s="38" t="s">
        <v>157</v>
      </c>
      <c r="H34" s="39">
        <f t="shared" si="3"/>
        <v>35508</v>
      </c>
      <c r="I34" s="38">
        <v>10</v>
      </c>
      <c r="J34" s="38">
        <v>0</v>
      </c>
      <c r="K34" s="38">
        <v>12</v>
      </c>
      <c r="L34" s="38">
        <v>0</v>
      </c>
      <c r="M34" s="38" t="s">
        <v>67</v>
      </c>
      <c r="N34" s="38" t="s">
        <v>67</v>
      </c>
      <c r="O34" s="43"/>
      <c r="P34" s="43">
        <v>1</v>
      </c>
      <c r="Q34" s="43">
        <v>1</v>
      </c>
      <c r="R34" s="42" t="s">
        <v>70</v>
      </c>
      <c r="S34" s="42" t="s">
        <v>67</v>
      </c>
      <c r="T34" s="42" t="s">
        <v>67</v>
      </c>
      <c r="U34" s="51"/>
    </row>
    <row r="35" s="2" customFormat="1" ht="30" customHeight="1" spans="1:21">
      <c r="A35" s="69">
        <v>31</v>
      </c>
      <c r="B35" s="42" t="s">
        <v>546</v>
      </c>
      <c r="C35" s="42" t="s">
        <v>547</v>
      </c>
      <c r="D35" s="74">
        <v>3</v>
      </c>
      <c r="E35" s="38">
        <v>910</v>
      </c>
      <c r="F35" s="38">
        <f t="shared" si="2"/>
        <v>25</v>
      </c>
      <c r="G35" s="38" t="s">
        <v>157</v>
      </c>
      <c r="H35" s="39">
        <f t="shared" si="3"/>
        <v>22750</v>
      </c>
      <c r="I35" s="38">
        <v>15</v>
      </c>
      <c r="J35" s="38">
        <v>0</v>
      </c>
      <c r="K35" s="38">
        <v>7</v>
      </c>
      <c r="L35" s="38">
        <v>3</v>
      </c>
      <c r="M35" s="38" t="s">
        <v>67</v>
      </c>
      <c r="N35" s="38" t="s">
        <v>67</v>
      </c>
      <c r="O35" s="43"/>
      <c r="P35" s="43"/>
      <c r="Q35" s="43"/>
      <c r="R35" s="42" t="s">
        <v>70</v>
      </c>
      <c r="S35" s="42" t="s">
        <v>67</v>
      </c>
      <c r="T35" s="42" t="s">
        <v>67</v>
      </c>
      <c r="U35" s="51"/>
    </row>
    <row r="36" s="2" customFormat="1" ht="30" customHeight="1" spans="1:21">
      <c r="A36" s="69">
        <v>32</v>
      </c>
      <c r="B36" s="42" t="s">
        <v>548</v>
      </c>
      <c r="C36" s="42" t="s">
        <v>549</v>
      </c>
      <c r="D36" s="74">
        <v>3</v>
      </c>
      <c r="E36" s="38">
        <v>2050</v>
      </c>
      <c r="F36" s="38">
        <f t="shared" si="2"/>
        <v>22</v>
      </c>
      <c r="G36" s="38" t="s">
        <v>157</v>
      </c>
      <c r="H36" s="39">
        <f t="shared" si="3"/>
        <v>45100</v>
      </c>
      <c r="I36" s="38">
        <v>15</v>
      </c>
      <c r="J36" s="38">
        <v>0</v>
      </c>
      <c r="K36" s="38">
        <v>7</v>
      </c>
      <c r="L36" s="38">
        <v>0</v>
      </c>
      <c r="M36" s="38" t="s">
        <v>67</v>
      </c>
      <c r="N36" s="38" t="s">
        <v>67</v>
      </c>
      <c r="O36" s="43"/>
      <c r="P36" s="43"/>
      <c r="Q36" s="43"/>
      <c r="R36" s="42" t="s">
        <v>70</v>
      </c>
      <c r="S36" s="42" t="s">
        <v>67</v>
      </c>
      <c r="T36" s="42" t="s">
        <v>67</v>
      </c>
      <c r="U36" s="51"/>
    </row>
    <row r="37" s="2" customFormat="1" ht="30" customHeight="1" spans="1:21">
      <c r="A37" s="69">
        <v>33</v>
      </c>
      <c r="B37" s="42" t="s">
        <v>550</v>
      </c>
      <c r="C37" s="42" t="s">
        <v>518</v>
      </c>
      <c r="D37" s="74">
        <v>2</v>
      </c>
      <c r="E37" s="38">
        <v>1670</v>
      </c>
      <c r="F37" s="38">
        <f t="shared" si="2"/>
        <v>37</v>
      </c>
      <c r="G37" s="38" t="s">
        <v>157</v>
      </c>
      <c r="H37" s="39">
        <f t="shared" si="3"/>
        <v>61790</v>
      </c>
      <c r="I37" s="38">
        <v>15</v>
      </c>
      <c r="J37" s="38">
        <v>10</v>
      </c>
      <c r="K37" s="38">
        <v>7</v>
      </c>
      <c r="L37" s="38">
        <v>5</v>
      </c>
      <c r="M37" s="38" t="s">
        <v>70</v>
      </c>
      <c r="N37" s="38" t="s">
        <v>70</v>
      </c>
      <c r="O37" s="43">
        <v>1</v>
      </c>
      <c r="P37" s="43"/>
      <c r="Q37" s="43"/>
      <c r="R37" s="42" t="s">
        <v>70</v>
      </c>
      <c r="S37" s="42" t="s">
        <v>67</v>
      </c>
      <c r="T37" s="42" t="s">
        <v>70</v>
      </c>
      <c r="U37" s="51"/>
    </row>
    <row r="38" s="2" customFormat="1" ht="30" customHeight="1" spans="1:21">
      <c r="A38" s="69">
        <v>34</v>
      </c>
      <c r="B38" s="42" t="s">
        <v>551</v>
      </c>
      <c r="C38" s="42" t="s">
        <v>518</v>
      </c>
      <c r="D38" s="74">
        <v>2</v>
      </c>
      <c r="E38" s="38">
        <v>1620</v>
      </c>
      <c r="F38" s="38">
        <f t="shared" si="2"/>
        <v>41</v>
      </c>
      <c r="G38" s="38" t="s">
        <v>157</v>
      </c>
      <c r="H38" s="39">
        <f t="shared" si="3"/>
        <v>66420</v>
      </c>
      <c r="I38" s="38">
        <v>15</v>
      </c>
      <c r="J38" s="38">
        <v>0</v>
      </c>
      <c r="K38" s="38">
        <v>10</v>
      </c>
      <c r="L38" s="38">
        <v>16</v>
      </c>
      <c r="M38" s="38" t="s">
        <v>70</v>
      </c>
      <c r="N38" s="38" t="s">
        <v>70</v>
      </c>
      <c r="O38" s="43">
        <v>1</v>
      </c>
      <c r="P38" s="43"/>
      <c r="Q38" s="43"/>
      <c r="R38" s="42" t="s">
        <v>70</v>
      </c>
      <c r="S38" s="42" t="s">
        <v>67</v>
      </c>
      <c r="T38" s="42" t="s">
        <v>70</v>
      </c>
      <c r="U38" s="51"/>
    </row>
    <row r="39" s="2" customFormat="1" ht="30" customHeight="1" spans="1:21">
      <c r="A39" s="69">
        <v>35</v>
      </c>
      <c r="B39" s="42" t="s">
        <v>552</v>
      </c>
      <c r="C39" s="75" t="s">
        <v>553</v>
      </c>
      <c r="D39" s="74">
        <v>3</v>
      </c>
      <c r="E39" s="38">
        <v>880</v>
      </c>
      <c r="F39" s="38">
        <f t="shared" si="2"/>
        <v>27</v>
      </c>
      <c r="G39" s="38" t="s">
        <v>157</v>
      </c>
      <c r="H39" s="39">
        <f t="shared" si="3"/>
        <v>23760</v>
      </c>
      <c r="I39" s="38">
        <v>15</v>
      </c>
      <c r="J39" s="38">
        <v>0</v>
      </c>
      <c r="K39" s="38">
        <v>7</v>
      </c>
      <c r="L39" s="38">
        <v>5</v>
      </c>
      <c r="M39" s="38" t="s">
        <v>67</v>
      </c>
      <c r="N39" s="38" t="s">
        <v>67</v>
      </c>
      <c r="O39" s="43"/>
      <c r="P39" s="43"/>
      <c r="Q39" s="43"/>
      <c r="R39" s="42" t="s">
        <v>70</v>
      </c>
      <c r="S39" s="42" t="s">
        <v>67</v>
      </c>
      <c r="T39" s="42" t="s">
        <v>70</v>
      </c>
      <c r="U39" s="51"/>
    </row>
    <row r="40" s="2" customFormat="1" ht="30" customHeight="1" spans="1:21">
      <c r="A40" s="69">
        <v>36</v>
      </c>
      <c r="B40" s="42" t="s">
        <v>554</v>
      </c>
      <c r="C40" s="42" t="s">
        <v>555</v>
      </c>
      <c r="D40" s="74">
        <v>3</v>
      </c>
      <c r="E40" s="38">
        <v>1320</v>
      </c>
      <c r="F40" s="38">
        <f t="shared" si="2"/>
        <v>27</v>
      </c>
      <c r="G40" s="38" t="s">
        <v>157</v>
      </c>
      <c r="H40" s="39">
        <f t="shared" si="3"/>
        <v>35640</v>
      </c>
      <c r="I40" s="38">
        <v>15</v>
      </c>
      <c r="J40" s="38">
        <v>4</v>
      </c>
      <c r="K40" s="38">
        <v>4</v>
      </c>
      <c r="L40" s="38">
        <v>4</v>
      </c>
      <c r="M40" s="38" t="s">
        <v>70</v>
      </c>
      <c r="N40" s="38" t="s">
        <v>70</v>
      </c>
      <c r="O40" s="43"/>
      <c r="P40" s="43"/>
      <c r="Q40" s="43"/>
      <c r="R40" s="42" t="s">
        <v>70</v>
      </c>
      <c r="S40" s="42" t="s">
        <v>67</v>
      </c>
      <c r="T40" s="42" t="s">
        <v>70</v>
      </c>
      <c r="U40" s="51"/>
    </row>
    <row r="41" s="2" customFormat="1" ht="30" customHeight="1" spans="1:21">
      <c r="A41" s="69">
        <v>37</v>
      </c>
      <c r="B41" s="42" t="s">
        <v>556</v>
      </c>
      <c r="C41" s="42" t="s">
        <v>557</v>
      </c>
      <c r="D41" s="74">
        <v>3</v>
      </c>
      <c r="E41" s="38">
        <v>119</v>
      </c>
      <c r="F41" s="38">
        <f t="shared" si="2"/>
        <v>13.5</v>
      </c>
      <c r="G41" s="38" t="s">
        <v>157</v>
      </c>
      <c r="H41" s="39">
        <f t="shared" si="3"/>
        <v>1606.5</v>
      </c>
      <c r="I41" s="38">
        <v>8</v>
      </c>
      <c r="J41" s="38">
        <v>0</v>
      </c>
      <c r="K41" s="38">
        <v>5.5</v>
      </c>
      <c r="L41" s="38">
        <v>0</v>
      </c>
      <c r="M41" s="38" t="s">
        <v>67</v>
      </c>
      <c r="N41" s="38" t="s">
        <v>67</v>
      </c>
      <c r="O41" s="43"/>
      <c r="P41" s="43"/>
      <c r="Q41" s="43"/>
      <c r="R41" s="38" t="s">
        <v>67</v>
      </c>
      <c r="S41" s="42" t="s">
        <v>67</v>
      </c>
      <c r="T41" s="42" t="s">
        <v>67</v>
      </c>
      <c r="U41" s="51"/>
    </row>
    <row r="42" s="2" customFormat="1" ht="30" customHeight="1" spans="1:21">
      <c r="A42" s="69">
        <v>38</v>
      </c>
      <c r="B42" s="42" t="s">
        <v>558</v>
      </c>
      <c r="C42" s="42"/>
      <c r="D42" s="74">
        <v>3</v>
      </c>
      <c r="E42" s="38"/>
      <c r="F42" s="38"/>
      <c r="G42" s="38">
        <v>1216.1</v>
      </c>
      <c r="H42" s="39">
        <v>8743.1</v>
      </c>
      <c r="I42" s="38"/>
      <c r="J42" s="38"/>
      <c r="K42" s="38"/>
      <c r="L42" s="38"/>
      <c r="M42" s="38" t="s">
        <v>67</v>
      </c>
      <c r="N42" s="38" t="s">
        <v>67</v>
      </c>
      <c r="O42" s="43"/>
      <c r="P42" s="43"/>
      <c r="Q42" s="43"/>
      <c r="R42" s="38" t="s">
        <v>67</v>
      </c>
      <c r="S42" s="42" t="s">
        <v>67</v>
      </c>
      <c r="T42" s="42" t="s">
        <v>67</v>
      </c>
      <c r="U42" s="51"/>
    </row>
    <row r="43" s="2" customFormat="1" ht="30" customHeight="1" spans="1:21">
      <c r="A43" s="69">
        <v>39</v>
      </c>
      <c r="B43" s="42" t="s">
        <v>559</v>
      </c>
      <c r="C43" s="42" t="s">
        <v>560</v>
      </c>
      <c r="D43" s="74">
        <v>3</v>
      </c>
      <c r="E43" s="38">
        <v>1100</v>
      </c>
      <c r="F43" s="38">
        <f>SUM(I43:L43)</f>
        <v>36</v>
      </c>
      <c r="G43" s="38"/>
      <c r="H43" s="39">
        <f>E43*F43</f>
        <v>39600</v>
      </c>
      <c r="I43" s="38">
        <v>27</v>
      </c>
      <c r="J43" s="38">
        <v>6</v>
      </c>
      <c r="K43" s="38">
        <v>3</v>
      </c>
      <c r="L43" s="38">
        <v>0</v>
      </c>
      <c r="M43" s="38" t="s">
        <v>67</v>
      </c>
      <c r="N43" s="38" t="s">
        <v>67</v>
      </c>
      <c r="O43" s="43"/>
      <c r="P43" s="43"/>
      <c r="Q43" s="43"/>
      <c r="R43" s="38" t="s">
        <v>70</v>
      </c>
      <c r="S43" s="42" t="s">
        <v>70</v>
      </c>
      <c r="T43" s="42" t="s">
        <v>67</v>
      </c>
      <c r="U43" s="51"/>
    </row>
    <row r="44" s="2" customFormat="1" ht="30" customHeight="1" spans="1:21">
      <c r="A44" s="69">
        <v>40</v>
      </c>
      <c r="B44" s="42" t="s">
        <v>561</v>
      </c>
      <c r="C44" s="42" t="s">
        <v>562</v>
      </c>
      <c r="D44" s="74">
        <v>3</v>
      </c>
      <c r="E44" s="38">
        <v>610</v>
      </c>
      <c r="F44" s="38">
        <f>SUM(I44:L44)</f>
        <v>22</v>
      </c>
      <c r="G44" s="38" t="s">
        <v>157</v>
      </c>
      <c r="H44" s="39">
        <f>E44*F44</f>
        <v>13420</v>
      </c>
      <c r="I44" s="38">
        <v>15</v>
      </c>
      <c r="J44" s="38">
        <v>0</v>
      </c>
      <c r="K44" s="38">
        <v>7</v>
      </c>
      <c r="L44" s="38">
        <v>0</v>
      </c>
      <c r="M44" s="38" t="s">
        <v>67</v>
      </c>
      <c r="N44" s="38" t="s">
        <v>67</v>
      </c>
      <c r="O44" s="43"/>
      <c r="P44" s="43"/>
      <c r="Q44" s="43"/>
      <c r="R44" s="38" t="s">
        <v>67</v>
      </c>
      <c r="S44" s="42" t="s">
        <v>67</v>
      </c>
      <c r="T44" s="42" t="s">
        <v>67</v>
      </c>
      <c r="U44" s="51"/>
    </row>
    <row r="45" s="4" customFormat="1" ht="33" customHeight="1" spans="1:21">
      <c r="A45" s="63" t="s">
        <v>280</v>
      </c>
      <c r="B45" s="64"/>
      <c r="C45" s="65"/>
      <c r="D45" s="66"/>
      <c r="E45" s="67">
        <v>47672</v>
      </c>
      <c r="F45" s="67"/>
      <c r="G45" s="67">
        <v>20561</v>
      </c>
      <c r="H45" s="67">
        <v>1481683.1</v>
      </c>
      <c r="I45" s="67"/>
      <c r="J45" s="67"/>
      <c r="K45" s="67"/>
      <c r="L45" s="67"/>
      <c r="M45" s="67">
        <v>0</v>
      </c>
      <c r="N45" s="67">
        <v>0</v>
      </c>
      <c r="O45" s="67">
        <v>8</v>
      </c>
      <c r="P45" s="67">
        <v>2</v>
      </c>
      <c r="Q45" s="76"/>
      <c r="R45" s="77"/>
      <c r="S45" s="77"/>
      <c r="T45" s="77"/>
      <c r="U45" s="78"/>
    </row>
  </sheetData>
  <mergeCells count="23">
    <mergeCell ref="A1:U1"/>
    <mergeCell ref="A45:B45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8"/>
  <sheetViews>
    <sheetView tabSelected="1" zoomScale="85" zoomScaleNormal="85" topLeftCell="B70" workbookViewId="0">
      <selection activeCell="G98" sqref="G98"/>
    </sheetView>
  </sheetViews>
  <sheetFormatPr defaultColWidth="9.64545454545454" defaultRowHeight="14"/>
  <cols>
    <col min="1" max="1" width="7.87272727272727" style="5" customWidth="1"/>
    <col min="2" max="2" width="13.8727272727273" style="5" customWidth="1"/>
    <col min="3" max="3" width="19.1272727272727" style="5" customWidth="1"/>
    <col min="4" max="4" width="9" style="6"/>
    <col min="5" max="5" width="12" style="7" customWidth="1"/>
    <col min="6" max="6" width="12.1272727272727" style="7" customWidth="1"/>
    <col min="7" max="7" width="12.1272727272727" style="5" customWidth="1"/>
    <col min="8" max="8" width="18.1272727272727" style="5" customWidth="1"/>
    <col min="9" max="11" width="9" style="7"/>
    <col min="12" max="12" width="9.62727272727273" style="7" customWidth="1"/>
    <col min="13" max="14" width="9.87272727272727" style="5" customWidth="1"/>
    <col min="15" max="17" width="9" style="7"/>
    <col min="18" max="20" width="9" style="8"/>
    <col min="21" max="21" width="9.37272727272727" style="9" customWidth="1"/>
    <col min="22" max="221" width="9" style="7"/>
    <col min="222" max="222" width="7.87272727272727" style="7" customWidth="1"/>
    <col min="223" max="223" width="13.8727272727273" style="7" customWidth="1"/>
    <col min="224" max="224" width="19.1272727272727" style="7" customWidth="1"/>
    <col min="225" max="225" width="9" style="7"/>
    <col min="226" max="226" width="12" style="7" customWidth="1"/>
    <col min="227" max="228" width="12.1272727272727" style="7" customWidth="1"/>
    <col min="229" max="229" width="18.1272727272727" style="7" customWidth="1"/>
    <col min="230" max="232" width="9" style="7"/>
    <col min="233" max="233" width="9.62727272727273" style="7" customWidth="1"/>
    <col min="234" max="235" width="9.87272727272727" style="7" customWidth="1"/>
    <col min="236" max="236" width="6.37272727272727" style="7" customWidth="1"/>
    <col min="237" max="237" width="6.12727272727273" style="7" customWidth="1"/>
    <col min="238" max="238" width="11" style="7" customWidth="1"/>
    <col min="239" max="240" width="7.87272727272727" style="7" customWidth="1"/>
    <col min="241" max="241" width="10.1272727272727" style="7" customWidth="1"/>
    <col min="242" max="242" width="7.12727272727273" style="7" customWidth="1"/>
    <col min="243" max="243" width="6.12727272727273" style="7" customWidth="1"/>
    <col min="244" max="244" width="12" style="7" customWidth="1"/>
    <col min="245" max="245" width="7" style="7" customWidth="1"/>
    <col min="246" max="246" width="8.12727272727273" style="7" customWidth="1"/>
    <col min="247" max="247" width="9.62727272727273" style="7" customWidth="1"/>
    <col min="248" max="248" width="6" style="7" customWidth="1"/>
    <col min="249" max="249" width="6.37272727272727" style="7" customWidth="1"/>
    <col min="250" max="250" width="9.87272727272727" style="7" customWidth="1"/>
    <col min="251" max="251" width="6" style="7" customWidth="1"/>
    <col min="252" max="252" width="6.37272727272727" style="7" customWidth="1"/>
    <col min="253" max="253" width="9.87272727272727" style="7" customWidth="1"/>
    <col min="254" max="254" width="7.87272727272727" style="7" customWidth="1"/>
    <col min="255" max="255" width="6.87272727272727" style="7" customWidth="1"/>
    <col min="256" max="256" width="9" style="7" customWidth="1"/>
    <col min="257" max="259" width="9" style="7"/>
    <col min="260" max="260" width="12.8727272727273" style="7" customWidth="1"/>
    <col min="261" max="261" width="9.37272727272727" style="7" customWidth="1"/>
    <col min="262" max="262" width="8.12727272727273" style="7" customWidth="1"/>
    <col min="263" max="263" width="10.3727272727273" style="7" customWidth="1"/>
    <col min="264" max="264" width="6" style="7" customWidth="1"/>
    <col min="265" max="265" width="8.5" style="7" customWidth="1"/>
    <col min="266" max="270" width="10.8727272727273" style="7" customWidth="1"/>
    <col min="271" max="276" width="9" style="7"/>
    <col min="277" max="277" width="9.37272727272727" style="7" customWidth="1"/>
    <col min="278" max="477" width="9" style="7"/>
    <col min="478" max="478" width="7.87272727272727" style="7" customWidth="1"/>
    <col min="479" max="479" width="13.8727272727273" style="7" customWidth="1"/>
    <col min="480" max="480" width="19.1272727272727" style="7" customWidth="1"/>
    <col min="481" max="481" width="9" style="7"/>
    <col min="482" max="482" width="12" style="7" customWidth="1"/>
    <col min="483" max="484" width="12.1272727272727" style="7" customWidth="1"/>
    <col min="485" max="485" width="18.1272727272727" style="7" customWidth="1"/>
    <col min="486" max="488" width="9" style="7"/>
    <col min="489" max="489" width="9.62727272727273" style="7" customWidth="1"/>
    <col min="490" max="491" width="9.87272727272727" style="7" customWidth="1"/>
    <col min="492" max="492" width="6.37272727272727" style="7" customWidth="1"/>
    <col min="493" max="493" width="6.12727272727273" style="7" customWidth="1"/>
    <col min="494" max="494" width="11" style="7" customWidth="1"/>
    <col min="495" max="496" width="7.87272727272727" style="7" customWidth="1"/>
    <col min="497" max="497" width="10.1272727272727" style="7" customWidth="1"/>
    <col min="498" max="498" width="7.12727272727273" style="7" customWidth="1"/>
    <col min="499" max="499" width="6.12727272727273" style="7" customWidth="1"/>
    <col min="500" max="500" width="12" style="7" customWidth="1"/>
    <col min="501" max="501" width="7" style="7" customWidth="1"/>
    <col min="502" max="502" width="8.12727272727273" style="7" customWidth="1"/>
    <col min="503" max="503" width="9.62727272727273" style="7" customWidth="1"/>
    <col min="504" max="504" width="6" style="7" customWidth="1"/>
    <col min="505" max="505" width="6.37272727272727" style="7" customWidth="1"/>
    <col min="506" max="506" width="9.87272727272727" style="7" customWidth="1"/>
    <col min="507" max="507" width="6" style="7" customWidth="1"/>
    <col min="508" max="508" width="6.37272727272727" style="7" customWidth="1"/>
    <col min="509" max="509" width="9.87272727272727" style="7" customWidth="1"/>
    <col min="510" max="510" width="7.87272727272727" style="7" customWidth="1"/>
    <col min="511" max="511" width="6.87272727272727" style="7" customWidth="1"/>
    <col min="512" max="512" width="9" style="7" customWidth="1"/>
    <col min="513" max="515" width="9" style="7"/>
    <col min="516" max="516" width="12.8727272727273" style="7" customWidth="1"/>
    <col min="517" max="517" width="9.37272727272727" style="7" customWidth="1"/>
    <col min="518" max="518" width="8.12727272727273" style="7" customWidth="1"/>
    <col min="519" max="519" width="10.3727272727273" style="7" customWidth="1"/>
    <col min="520" max="520" width="6" style="7" customWidth="1"/>
    <col min="521" max="521" width="8.5" style="7" customWidth="1"/>
    <col min="522" max="526" width="10.8727272727273" style="7" customWidth="1"/>
    <col min="527" max="532" width="9" style="7"/>
    <col min="533" max="533" width="9.37272727272727" style="7" customWidth="1"/>
    <col min="534" max="733" width="9" style="7"/>
    <col min="734" max="734" width="7.87272727272727" style="7" customWidth="1"/>
    <col min="735" max="735" width="13.8727272727273" style="7" customWidth="1"/>
    <col min="736" max="736" width="19.1272727272727" style="7" customWidth="1"/>
    <col min="737" max="737" width="9" style="7"/>
    <col min="738" max="738" width="12" style="7" customWidth="1"/>
    <col min="739" max="740" width="12.1272727272727" style="7" customWidth="1"/>
    <col min="741" max="741" width="18.1272727272727" style="7" customWidth="1"/>
    <col min="742" max="744" width="9" style="7"/>
    <col min="745" max="745" width="9.62727272727273" style="7" customWidth="1"/>
    <col min="746" max="747" width="9.87272727272727" style="7" customWidth="1"/>
    <col min="748" max="748" width="6.37272727272727" style="7" customWidth="1"/>
    <col min="749" max="749" width="6.12727272727273" style="7" customWidth="1"/>
    <col min="750" max="750" width="11" style="7" customWidth="1"/>
    <col min="751" max="752" width="7.87272727272727" style="7" customWidth="1"/>
    <col min="753" max="753" width="10.1272727272727" style="7" customWidth="1"/>
    <col min="754" max="754" width="7.12727272727273" style="7" customWidth="1"/>
    <col min="755" max="755" width="6.12727272727273" style="7" customWidth="1"/>
    <col min="756" max="756" width="12" style="7" customWidth="1"/>
    <col min="757" max="757" width="7" style="7" customWidth="1"/>
    <col min="758" max="758" width="8.12727272727273" style="7" customWidth="1"/>
    <col min="759" max="759" width="9.62727272727273" style="7" customWidth="1"/>
    <col min="760" max="760" width="6" style="7" customWidth="1"/>
    <col min="761" max="761" width="6.37272727272727" style="7" customWidth="1"/>
    <col min="762" max="762" width="9.87272727272727" style="7" customWidth="1"/>
    <col min="763" max="763" width="6" style="7" customWidth="1"/>
    <col min="764" max="764" width="6.37272727272727" style="7" customWidth="1"/>
    <col min="765" max="765" width="9.87272727272727" style="7" customWidth="1"/>
    <col min="766" max="766" width="7.87272727272727" style="7" customWidth="1"/>
    <col min="767" max="767" width="6.87272727272727" style="7" customWidth="1"/>
    <col min="768" max="768" width="9" style="7" customWidth="1"/>
    <col min="769" max="771" width="9" style="7"/>
    <col min="772" max="772" width="12.8727272727273" style="7" customWidth="1"/>
    <col min="773" max="773" width="9.37272727272727" style="7" customWidth="1"/>
    <col min="774" max="774" width="8.12727272727273" style="7" customWidth="1"/>
    <col min="775" max="775" width="10.3727272727273" style="7" customWidth="1"/>
    <col min="776" max="776" width="6" style="7" customWidth="1"/>
    <col min="777" max="777" width="8.5" style="7" customWidth="1"/>
    <col min="778" max="782" width="10.8727272727273" style="7" customWidth="1"/>
    <col min="783" max="788" width="9" style="7"/>
    <col min="789" max="789" width="9.37272727272727" style="7" customWidth="1"/>
    <col min="790" max="989" width="9" style="7"/>
    <col min="990" max="990" width="7.87272727272727" style="7" customWidth="1"/>
    <col min="991" max="991" width="13.8727272727273" style="7" customWidth="1"/>
    <col min="992" max="992" width="19.1272727272727" style="7" customWidth="1"/>
    <col min="993" max="993" width="9" style="7"/>
    <col min="994" max="994" width="12" style="7" customWidth="1"/>
    <col min="995" max="996" width="12.1272727272727" style="7" customWidth="1"/>
    <col min="997" max="997" width="18.1272727272727" style="7" customWidth="1"/>
    <col min="998" max="1000" width="9" style="7"/>
    <col min="1001" max="1001" width="9.62727272727273" style="7" customWidth="1"/>
    <col min="1002" max="1003" width="9.87272727272727" style="7" customWidth="1"/>
    <col min="1004" max="1004" width="6.37272727272727" style="7" customWidth="1"/>
    <col min="1005" max="1005" width="6.12727272727273" style="7" customWidth="1"/>
    <col min="1006" max="1006" width="11" style="7" customWidth="1"/>
    <col min="1007" max="1008" width="7.87272727272727" style="7" customWidth="1"/>
    <col min="1009" max="1009" width="10.1272727272727" style="7" customWidth="1"/>
    <col min="1010" max="1010" width="7.12727272727273" style="7" customWidth="1"/>
    <col min="1011" max="1011" width="6.12727272727273" style="7" customWidth="1"/>
    <col min="1012" max="1012" width="12" style="7" customWidth="1"/>
    <col min="1013" max="1013" width="7" style="7" customWidth="1"/>
    <col min="1014" max="1014" width="8.12727272727273" style="7" customWidth="1"/>
    <col min="1015" max="1015" width="9.62727272727273" style="7" customWidth="1"/>
    <col min="1016" max="1016" width="6" style="7" customWidth="1"/>
    <col min="1017" max="1017" width="6.37272727272727" style="7" customWidth="1"/>
    <col min="1018" max="1018" width="9.87272727272727" style="7" customWidth="1"/>
    <col min="1019" max="1019" width="6" style="7" customWidth="1"/>
    <col min="1020" max="1020" width="6.37272727272727" style="7" customWidth="1"/>
    <col min="1021" max="1021" width="9.87272727272727" style="7" customWidth="1"/>
    <col min="1022" max="1022" width="7.87272727272727" style="7" customWidth="1"/>
    <col min="1023" max="1023" width="6.87272727272727" style="7" customWidth="1"/>
    <col min="1024" max="1024" width="9" style="7" customWidth="1"/>
    <col min="1025" max="1027" width="9" style="7"/>
    <col min="1028" max="1028" width="12.8727272727273" style="7" customWidth="1"/>
    <col min="1029" max="1029" width="9.37272727272727" style="7" customWidth="1"/>
    <col min="1030" max="1030" width="8.12727272727273" style="7" customWidth="1"/>
    <col min="1031" max="1031" width="10.3727272727273" style="7" customWidth="1"/>
    <col min="1032" max="1032" width="6" style="7" customWidth="1"/>
    <col min="1033" max="1033" width="8.5" style="7" customWidth="1"/>
    <col min="1034" max="1038" width="10.8727272727273" style="7" customWidth="1"/>
    <col min="1039" max="1044" width="9" style="7"/>
    <col min="1045" max="1045" width="9.37272727272727" style="7" customWidth="1"/>
    <col min="1046" max="1245" width="9" style="7"/>
    <col min="1246" max="1246" width="7.87272727272727" style="7" customWidth="1"/>
    <col min="1247" max="1247" width="13.8727272727273" style="7" customWidth="1"/>
    <col min="1248" max="1248" width="19.1272727272727" style="7" customWidth="1"/>
    <col min="1249" max="1249" width="9" style="7"/>
    <col min="1250" max="1250" width="12" style="7" customWidth="1"/>
    <col min="1251" max="1252" width="12.1272727272727" style="7" customWidth="1"/>
    <col min="1253" max="1253" width="18.1272727272727" style="7" customWidth="1"/>
    <col min="1254" max="1256" width="9" style="7"/>
    <col min="1257" max="1257" width="9.62727272727273" style="7" customWidth="1"/>
    <col min="1258" max="1259" width="9.87272727272727" style="7" customWidth="1"/>
    <col min="1260" max="1260" width="6.37272727272727" style="7" customWidth="1"/>
    <col min="1261" max="1261" width="6.12727272727273" style="7" customWidth="1"/>
    <col min="1262" max="1262" width="11" style="7" customWidth="1"/>
    <col min="1263" max="1264" width="7.87272727272727" style="7" customWidth="1"/>
    <col min="1265" max="1265" width="10.1272727272727" style="7" customWidth="1"/>
    <col min="1266" max="1266" width="7.12727272727273" style="7" customWidth="1"/>
    <col min="1267" max="1267" width="6.12727272727273" style="7" customWidth="1"/>
    <col min="1268" max="1268" width="12" style="7" customWidth="1"/>
    <col min="1269" max="1269" width="7" style="7" customWidth="1"/>
    <col min="1270" max="1270" width="8.12727272727273" style="7" customWidth="1"/>
    <col min="1271" max="1271" width="9.62727272727273" style="7" customWidth="1"/>
    <col min="1272" max="1272" width="6" style="7" customWidth="1"/>
    <col min="1273" max="1273" width="6.37272727272727" style="7" customWidth="1"/>
    <col min="1274" max="1274" width="9.87272727272727" style="7" customWidth="1"/>
    <col min="1275" max="1275" width="6" style="7" customWidth="1"/>
    <col min="1276" max="1276" width="6.37272727272727" style="7" customWidth="1"/>
    <col min="1277" max="1277" width="9.87272727272727" style="7" customWidth="1"/>
    <col min="1278" max="1278" width="7.87272727272727" style="7" customWidth="1"/>
    <col min="1279" max="1279" width="6.87272727272727" style="7" customWidth="1"/>
    <col min="1280" max="1280" width="9" style="7" customWidth="1"/>
    <col min="1281" max="1283" width="9" style="7"/>
    <col min="1284" max="1284" width="12.8727272727273" style="7" customWidth="1"/>
    <col min="1285" max="1285" width="9.37272727272727" style="7" customWidth="1"/>
    <col min="1286" max="1286" width="8.12727272727273" style="7" customWidth="1"/>
    <col min="1287" max="1287" width="10.3727272727273" style="7" customWidth="1"/>
    <col min="1288" max="1288" width="6" style="7" customWidth="1"/>
    <col min="1289" max="1289" width="8.5" style="7" customWidth="1"/>
    <col min="1290" max="1294" width="10.8727272727273" style="7" customWidth="1"/>
    <col min="1295" max="1300" width="9" style="7"/>
    <col min="1301" max="1301" width="9.37272727272727" style="7" customWidth="1"/>
    <col min="1302" max="1501" width="9" style="7"/>
    <col min="1502" max="1502" width="7.87272727272727" style="7" customWidth="1"/>
    <col min="1503" max="1503" width="13.8727272727273" style="7" customWidth="1"/>
    <col min="1504" max="1504" width="19.1272727272727" style="7" customWidth="1"/>
    <col min="1505" max="1505" width="9" style="7"/>
    <col min="1506" max="1506" width="12" style="7" customWidth="1"/>
    <col min="1507" max="1508" width="12.1272727272727" style="7" customWidth="1"/>
    <col min="1509" max="1509" width="18.1272727272727" style="7" customWidth="1"/>
    <col min="1510" max="1512" width="9" style="7"/>
    <col min="1513" max="1513" width="9.62727272727273" style="7" customWidth="1"/>
    <col min="1514" max="1515" width="9.87272727272727" style="7" customWidth="1"/>
    <col min="1516" max="1516" width="6.37272727272727" style="7" customWidth="1"/>
    <col min="1517" max="1517" width="6.12727272727273" style="7" customWidth="1"/>
    <col min="1518" max="1518" width="11" style="7" customWidth="1"/>
    <col min="1519" max="1520" width="7.87272727272727" style="7" customWidth="1"/>
    <col min="1521" max="1521" width="10.1272727272727" style="7" customWidth="1"/>
    <col min="1522" max="1522" width="7.12727272727273" style="7" customWidth="1"/>
    <col min="1523" max="1523" width="6.12727272727273" style="7" customWidth="1"/>
    <col min="1524" max="1524" width="12" style="7" customWidth="1"/>
    <col min="1525" max="1525" width="7" style="7" customWidth="1"/>
    <col min="1526" max="1526" width="8.12727272727273" style="7" customWidth="1"/>
    <col min="1527" max="1527" width="9.62727272727273" style="7" customWidth="1"/>
    <col min="1528" max="1528" width="6" style="7" customWidth="1"/>
    <col min="1529" max="1529" width="6.37272727272727" style="7" customWidth="1"/>
    <col min="1530" max="1530" width="9.87272727272727" style="7" customWidth="1"/>
    <col min="1531" max="1531" width="6" style="7" customWidth="1"/>
    <col min="1532" max="1532" width="6.37272727272727" style="7" customWidth="1"/>
    <col min="1533" max="1533" width="9.87272727272727" style="7" customWidth="1"/>
    <col min="1534" max="1534" width="7.87272727272727" style="7" customWidth="1"/>
    <col min="1535" max="1535" width="6.87272727272727" style="7" customWidth="1"/>
    <col min="1536" max="1536" width="9" style="7" customWidth="1"/>
    <col min="1537" max="1539" width="9" style="7"/>
    <col min="1540" max="1540" width="12.8727272727273" style="7" customWidth="1"/>
    <col min="1541" max="1541" width="9.37272727272727" style="7" customWidth="1"/>
    <col min="1542" max="1542" width="8.12727272727273" style="7" customWidth="1"/>
    <col min="1543" max="1543" width="10.3727272727273" style="7" customWidth="1"/>
    <col min="1544" max="1544" width="6" style="7" customWidth="1"/>
    <col min="1545" max="1545" width="8.5" style="7" customWidth="1"/>
    <col min="1546" max="1550" width="10.8727272727273" style="7" customWidth="1"/>
    <col min="1551" max="1556" width="9" style="7"/>
    <col min="1557" max="1557" width="9.37272727272727" style="7" customWidth="1"/>
    <col min="1558" max="1757" width="9" style="7"/>
    <col min="1758" max="1758" width="7.87272727272727" style="7" customWidth="1"/>
    <col min="1759" max="1759" width="13.8727272727273" style="7" customWidth="1"/>
    <col min="1760" max="1760" width="19.1272727272727" style="7" customWidth="1"/>
    <col min="1761" max="1761" width="9" style="7"/>
    <col min="1762" max="1762" width="12" style="7" customWidth="1"/>
    <col min="1763" max="1764" width="12.1272727272727" style="7" customWidth="1"/>
    <col min="1765" max="1765" width="18.1272727272727" style="7" customWidth="1"/>
    <col min="1766" max="1768" width="9" style="7"/>
    <col min="1769" max="1769" width="9.62727272727273" style="7" customWidth="1"/>
    <col min="1770" max="1771" width="9.87272727272727" style="7" customWidth="1"/>
    <col min="1772" max="1772" width="6.37272727272727" style="7" customWidth="1"/>
    <col min="1773" max="1773" width="6.12727272727273" style="7" customWidth="1"/>
    <col min="1774" max="1774" width="11" style="7" customWidth="1"/>
    <col min="1775" max="1776" width="7.87272727272727" style="7" customWidth="1"/>
    <col min="1777" max="1777" width="10.1272727272727" style="7" customWidth="1"/>
    <col min="1778" max="1778" width="7.12727272727273" style="7" customWidth="1"/>
    <col min="1779" max="1779" width="6.12727272727273" style="7" customWidth="1"/>
    <col min="1780" max="1780" width="12" style="7" customWidth="1"/>
    <col min="1781" max="1781" width="7" style="7" customWidth="1"/>
    <col min="1782" max="1782" width="8.12727272727273" style="7" customWidth="1"/>
    <col min="1783" max="1783" width="9.62727272727273" style="7" customWidth="1"/>
    <col min="1784" max="1784" width="6" style="7" customWidth="1"/>
    <col min="1785" max="1785" width="6.37272727272727" style="7" customWidth="1"/>
    <col min="1786" max="1786" width="9.87272727272727" style="7" customWidth="1"/>
    <col min="1787" max="1787" width="6" style="7" customWidth="1"/>
    <col min="1788" max="1788" width="6.37272727272727" style="7" customWidth="1"/>
    <col min="1789" max="1789" width="9.87272727272727" style="7" customWidth="1"/>
    <col min="1790" max="1790" width="7.87272727272727" style="7" customWidth="1"/>
    <col min="1791" max="1791" width="6.87272727272727" style="7" customWidth="1"/>
    <col min="1792" max="1792" width="9" style="7" customWidth="1"/>
    <col min="1793" max="1795" width="9" style="7"/>
    <col min="1796" max="1796" width="12.8727272727273" style="7" customWidth="1"/>
    <col min="1797" max="1797" width="9.37272727272727" style="7" customWidth="1"/>
    <col min="1798" max="1798" width="8.12727272727273" style="7" customWidth="1"/>
    <col min="1799" max="1799" width="10.3727272727273" style="7" customWidth="1"/>
    <col min="1800" max="1800" width="6" style="7" customWidth="1"/>
    <col min="1801" max="1801" width="8.5" style="7" customWidth="1"/>
    <col min="1802" max="1806" width="10.8727272727273" style="7" customWidth="1"/>
    <col min="1807" max="1812" width="9" style="7"/>
    <col min="1813" max="1813" width="9.37272727272727" style="7" customWidth="1"/>
    <col min="1814" max="2013" width="9" style="7"/>
    <col min="2014" max="2014" width="7.87272727272727" style="7" customWidth="1"/>
    <col min="2015" max="2015" width="13.8727272727273" style="7" customWidth="1"/>
    <col min="2016" max="2016" width="19.1272727272727" style="7" customWidth="1"/>
    <col min="2017" max="2017" width="9" style="7"/>
    <col min="2018" max="2018" width="12" style="7" customWidth="1"/>
    <col min="2019" max="2020" width="12.1272727272727" style="7" customWidth="1"/>
    <col min="2021" max="2021" width="18.1272727272727" style="7" customWidth="1"/>
    <col min="2022" max="2024" width="9" style="7"/>
    <col min="2025" max="2025" width="9.62727272727273" style="7" customWidth="1"/>
    <col min="2026" max="2027" width="9.87272727272727" style="7" customWidth="1"/>
    <col min="2028" max="2028" width="6.37272727272727" style="7" customWidth="1"/>
    <col min="2029" max="2029" width="6.12727272727273" style="7" customWidth="1"/>
    <col min="2030" max="2030" width="11" style="7" customWidth="1"/>
    <col min="2031" max="2032" width="7.87272727272727" style="7" customWidth="1"/>
    <col min="2033" max="2033" width="10.1272727272727" style="7" customWidth="1"/>
    <col min="2034" max="2034" width="7.12727272727273" style="7" customWidth="1"/>
    <col min="2035" max="2035" width="6.12727272727273" style="7" customWidth="1"/>
    <col min="2036" max="2036" width="12" style="7" customWidth="1"/>
    <col min="2037" max="2037" width="7" style="7" customWidth="1"/>
    <col min="2038" max="2038" width="8.12727272727273" style="7" customWidth="1"/>
    <col min="2039" max="2039" width="9.62727272727273" style="7" customWidth="1"/>
    <col min="2040" max="2040" width="6" style="7" customWidth="1"/>
    <col min="2041" max="2041" width="6.37272727272727" style="7" customWidth="1"/>
    <col min="2042" max="2042" width="9.87272727272727" style="7" customWidth="1"/>
    <col min="2043" max="2043" width="6" style="7" customWidth="1"/>
    <col min="2044" max="2044" width="6.37272727272727" style="7" customWidth="1"/>
    <col min="2045" max="2045" width="9.87272727272727" style="7" customWidth="1"/>
    <col min="2046" max="2046" width="7.87272727272727" style="7" customWidth="1"/>
    <col min="2047" max="2047" width="6.87272727272727" style="7" customWidth="1"/>
    <col min="2048" max="2048" width="9" style="7" customWidth="1"/>
    <col min="2049" max="2051" width="9" style="7"/>
    <col min="2052" max="2052" width="12.8727272727273" style="7" customWidth="1"/>
    <col min="2053" max="2053" width="9.37272727272727" style="7" customWidth="1"/>
    <col min="2054" max="2054" width="8.12727272727273" style="7" customWidth="1"/>
    <col min="2055" max="2055" width="10.3727272727273" style="7" customWidth="1"/>
    <col min="2056" max="2056" width="6" style="7" customWidth="1"/>
    <col min="2057" max="2057" width="8.5" style="7" customWidth="1"/>
    <col min="2058" max="2062" width="10.8727272727273" style="7" customWidth="1"/>
    <col min="2063" max="2068" width="9" style="7"/>
    <col min="2069" max="2069" width="9.37272727272727" style="7" customWidth="1"/>
    <col min="2070" max="2269" width="9" style="7"/>
    <col min="2270" max="2270" width="7.87272727272727" style="7" customWidth="1"/>
    <col min="2271" max="2271" width="13.8727272727273" style="7" customWidth="1"/>
    <col min="2272" max="2272" width="19.1272727272727" style="7" customWidth="1"/>
    <col min="2273" max="2273" width="9" style="7"/>
    <col min="2274" max="2274" width="12" style="7" customWidth="1"/>
    <col min="2275" max="2276" width="12.1272727272727" style="7" customWidth="1"/>
    <col min="2277" max="2277" width="18.1272727272727" style="7" customWidth="1"/>
    <col min="2278" max="2280" width="9" style="7"/>
    <col min="2281" max="2281" width="9.62727272727273" style="7" customWidth="1"/>
    <col min="2282" max="2283" width="9.87272727272727" style="7" customWidth="1"/>
    <col min="2284" max="2284" width="6.37272727272727" style="7" customWidth="1"/>
    <col min="2285" max="2285" width="6.12727272727273" style="7" customWidth="1"/>
    <col min="2286" max="2286" width="11" style="7" customWidth="1"/>
    <col min="2287" max="2288" width="7.87272727272727" style="7" customWidth="1"/>
    <col min="2289" max="2289" width="10.1272727272727" style="7" customWidth="1"/>
    <col min="2290" max="2290" width="7.12727272727273" style="7" customWidth="1"/>
    <col min="2291" max="2291" width="6.12727272727273" style="7" customWidth="1"/>
    <col min="2292" max="2292" width="12" style="7" customWidth="1"/>
    <col min="2293" max="2293" width="7" style="7" customWidth="1"/>
    <col min="2294" max="2294" width="8.12727272727273" style="7" customWidth="1"/>
    <col min="2295" max="2295" width="9.62727272727273" style="7" customWidth="1"/>
    <col min="2296" max="2296" width="6" style="7" customWidth="1"/>
    <col min="2297" max="2297" width="6.37272727272727" style="7" customWidth="1"/>
    <col min="2298" max="2298" width="9.87272727272727" style="7" customWidth="1"/>
    <col min="2299" max="2299" width="6" style="7" customWidth="1"/>
    <col min="2300" max="2300" width="6.37272727272727" style="7" customWidth="1"/>
    <col min="2301" max="2301" width="9.87272727272727" style="7" customWidth="1"/>
    <col min="2302" max="2302" width="7.87272727272727" style="7" customWidth="1"/>
    <col min="2303" max="2303" width="6.87272727272727" style="7" customWidth="1"/>
    <col min="2304" max="2304" width="9" style="7" customWidth="1"/>
    <col min="2305" max="2307" width="9" style="7"/>
    <col min="2308" max="2308" width="12.8727272727273" style="7" customWidth="1"/>
    <col min="2309" max="2309" width="9.37272727272727" style="7" customWidth="1"/>
    <col min="2310" max="2310" width="8.12727272727273" style="7" customWidth="1"/>
    <col min="2311" max="2311" width="10.3727272727273" style="7" customWidth="1"/>
    <col min="2312" max="2312" width="6" style="7" customWidth="1"/>
    <col min="2313" max="2313" width="8.5" style="7" customWidth="1"/>
    <col min="2314" max="2318" width="10.8727272727273" style="7" customWidth="1"/>
    <col min="2319" max="2324" width="9" style="7"/>
    <col min="2325" max="2325" width="9.37272727272727" style="7" customWidth="1"/>
    <col min="2326" max="2525" width="9" style="7"/>
    <col min="2526" max="2526" width="7.87272727272727" style="7" customWidth="1"/>
    <col min="2527" max="2527" width="13.8727272727273" style="7" customWidth="1"/>
    <col min="2528" max="2528" width="19.1272727272727" style="7" customWidth="1"/>
    <col min="2529" max="2529" width="9" style="7"/>
    <col min="2530" max="2530" width="12" style="7" customWidth="1"/>
    <col min="2531" max="2532" width="12.1272727272727" style="7" customWidth="1"/>
    <col min="2533" max="2533" width="18.1272727272727" style="7" customWidth="1"/>
    <col min="2534" max="2536" width="9" style="7"/>
    <col min="2537" max="2537" width="9.62727272727273" style="7" customWidth="1"/>
    <col min="2538" max="2539" width="9.87272727272727" style="7" customWidth="1"/>
    <col min="2540" max="2540" width="6.37272727272727" style="7" customWidth="1"/>
    <col min="2541" max="2541" width="6.12727272727273" style="7" customWidth="1"/>
    <col min="2542" max="2542" width="11" style="7" customWidth="1"/>
    <col min="2543" max="2544" width="7.87272727272727" style="7" customWidth="1"/>
    <col min="2545" max="2545" width="10.1272727272727" style="7" customWidth="1"/>
    <col min="2546" max="2546" width="7.12727272727273" style="7" customWidth="1"/>
    <col min="2547" max="2547" width="6.12727272727273" style="7" customWidth="1"/>
    <col min="2548" max="2548" width="12" style="7" customWidth="1"/>
    <col min="2549" max="2549" width="7" style="7" customWidth="1"/>
    <col min="2550" max="2550" width="8.12727272727273" style="7" customWidth="1"/>
    <col min="2551" max="2551" width="9.62727272727273" style="7" customWidth="1"/>
    <col min="2552" max="2552" width="6" style="7" customWidth="1"/>
    <col min="2553" max="2553" width="6.37272727272727" style="7" customWidth="1"/>
    <col min="2554" max="2554" width="9.87272727272727" style="7" customWidth="1"/>
    <col min="2555" max="2555" width="6" style="7" customWidth="1"/>
    <col min="2556" max="2556" width="6.37272727272727" style="7" customWidth="1"/>
    <col min="2557" max="2557" width="9.87272727272727" style="7" customWidth="1"/>
    <col min="2558" max="2558" width="7.87272727272727" style="7" customWidth="1"/>
    <col min="2559" max="2559" width="6.87272727272727" style="7" customWidth="1"/>
    <col min="2560" max="2560" width="9" style="7" customWidth="1"/>
    <col min="2561" max="2563" width="9" style="7"/>
    <col min="2564" max="2564" width="12.8727272727273" style="7" customWidth="1"/>
    <col min="2565" max="2565" width="9.37272727272727" style="7" customWidth="1"/>
    <col min="2566" max="2566" width="8.12727272727273" style="7" customWidth="1"/>
    <col min="2567" max="2567" width="10.3727272727273" style="7" customWidth="1"/>
    <col min="2568" max="2568" width="6" style="7" customWidth="1"/>
    <col min="2569" max="2569" width="8.5" style="7" customWidth="1"/>
    <col min="2570" max="2574" width="10.8727272727273" style="7" customWidth="1"/>
    <col min="2575" max="2580" width="9" style="7"/>
    <col min="2581" max="2581" width="9.37272727272727" style="7" customWidth="1"/>
    <col min="2582" max="2781" width="9" style="7"/>
    <col min="2782" max="2782" width="7.87272727272727" style="7" customWidth="1"/>
    <col min="2783" max="2783" width="13.8727272727273" style="7" customWidth="1"/>
    <col min="2784" max="2784" width="19.1272727272727" style="7" customWidth="1"/>
    <col min="2785" max="2785" width="9" style="7"/>
    <col min="2786" max="2786" width="12" style="7" customWidth="1"/>
    <col min="2787" max="2788" width="12.1272727272727" style="7" customWidth="1"/>
    <col min="2789" max="2789" width="18.1272727272727" style="7" customWidth="1"/>
    <col min="2790" max="2792" width="9" style="7"/>
    <col min="2793" max="2793" width="9.62727272727273" style="7" customWidth="1"/>
    <col min="2794" max="2795" width="9.87272727272727" style="7" customWidth="1"/>
    <col min="2796" max="2796" width="6.37272727272727" style="7" customWidth="1"/>
    <col min="2797" max="2797" width="6.12727272727273" style="7" customWidth="1"/>
    <col min="2798" max="2798" width="11" style="7" customWidth="1"/>
    <col min="2799" max="2800" width="7.87272727272727" style="7" customWidth="1"/>
    <col min="2801" max="2801" width="10.1272727272727" style="7" customWidth="1"/>
    <col min="2802" max="2802" width="7.12727272727273" style="7" customWidth="1"/>
    <col min="2803" max="2803" width="6.12727272727273" style="7" customWidth="1"/>
    <col min="2804" max="2804" width="12" style="7" customWidth="1"/>
    <col min="2805" max="2805" width="7" style="7" customWidth="1"/>
    <col min="2806" max="2806" width="8.12727272727273" style="7" customWidth="1"/>
    <col min="2807" max="2807" width="9.62727272727273" style="7" customWidth="1"/>
    <col min="2808" max="2808" width="6" style="7" customWidth="1"/>
    <col min="2809" max="2809" width="6.37272727272727" style="7" customWidth="1"/>
    <col min="2810" max="2810" width="9.87272727272727" style="7" customWidth="1"/>
    <col min="2811" max="2811" width="6" style="7" customWidth="1"/>
    <col min="2812" max="2812" width="6.37272727272727" style="7" customWidth="1"/>
    <col min="2813" max="2813" width="9.87272727272727" style="7" customWidth="1"/>
    <col min="2814" max="2814" width="7.87272727272727" style="7" customWidth="1"/>
    <col min="2815" max="2815" width="6.87272727272727" style="7" customWidth="1"/>
    <col min="2816" max="2816" width="9" style="7" customWidth="1"/>
    <col min="2817" max="2819" width="9" style="7"/>
    <col min="2820" max="2820" width="12.8727272727273" style="7" customWidth="1"/>
    <col min="2821" max="2821" width="9.37272727272727" style="7" customWidth="1"/>
    <col min="2822" max="2822" width="8.12727272727273" style="7" customWidth="1"/>
    <col min="2823" max="2823" width="10.3727272727273" style="7" customWidth="1"/>
    <col min="2824" max="2824" width="6" style="7" customWidth="1"/>
    <col min="2825" max="2825" width="8.5" style="7" customWidth="1"/>
    <col min="2826" max="2830" width="10.8727272727273" style="7" customWidth="1"/>
    <col min="2831" max="2836" width="9" style="7"/>
    <col min="2837" max="2837" width="9.37272727272727" style="7" customWidth="1"/>
    <col min="2838" max="3037" width="9" style="7"/>
    <col min="3038" max="3038" width="7.87272727272727" style="7" customWidth="1"/>
    <col min="3039" max="3039" width="13.8727272727273" style="7" customWidth="1"/>
    <col min="3040" max="3040" width="19.1272727272727" style="7" customWidth="1"/>
    <col min="3041" max="3041" width="9" style="7"/>
    <col min="3042" max="3042" width="12" style="7" customWidth="1"/>
    <col min="3043" max="3044" width="12.1272727272727" style="7" customWidth="1"/>
    <col min="3045" max="3045" width="18.1272727272727" style="7" customWidth="1"/>
    <col min="3046" max="3048" width="9" style="7"/>
    <col min="3049" max="3049" width="9.62727272727273" style="7" customWidth="1"/>
    <col min="3050" max="3051" width="9.87272727272727" style="7" customWidth="1"/>
    <col min="3052" max="3052" width="6.37272727272727" style="7" customWidth="1"/>
    <col min="3053" max="3053" width="6.12727272727273" style="7" customWidth="1"/>
    <col min="3054" max="3054" width="11" style="7" customWidth="1"/>
    <col min="3055" max="3056" width="7.87272727272727" style="7" customWidth="1"/>
    <col min="3057" max="3057" width="10.1272727272727" style="7" customWidth="1"/>
    <col min="3058" max="3058" width="7.12727272727273" style="7" customWidth="1"/>
    <col min="3059" max="3059" width="6.12727272727273" style="7" customWidth="1"/>
    <col min="3060" max="3060" width="12" style="7" customWidth="1"/>
    <col min="3061" max="3061" width="7" style="7" customWidth="1"/>
    <col min="3062" max="3062" width="8.12727272727273" style="7" customWidth="1"/>
    <col min="3063" max="3063" width="9.62727272727273" style="7" customWidth="1"/>
    <col min="3064" max="3064" width="6" style="7" customWidth="1"/>
    <col min="3065" max="3065" width="6.37272727272727" style="7" customWidth="1"/>
    <col min="3066" max="3066" width="9.87272727272727" style="7" customWidth="1"/>
    <col min="3067" max="3067" width="6" style="7" customWidth="1"/>
    <col min="3068" max="3068" width="6.37272727272727" style="7" customWidth="1"/>
    <col min="3069" max="3069" width="9.87272727272727" style="7" customWidth="1"/>
    <col min="3070" max="3070" width="7.87272727272727" style="7" customWidth="1"/>
    <col min="3071" max="3071" width="6.87272727272727" style="7" customWidth="1"/>
    <col min="3072" max="3072" width="9" style="7" customWidth="1"/>
    <col min="3073" max="3075" width="9" style="7"/>
    <col min="3076" max="3076" width="12.8727272727273" style="7" customWidth="1"/>
    <col min="3077" max="3077" width="9.37272727272727" style="7" customWidth="1"/>
    <col min="3078" max="3078" width="8.12727272727273" style="7" customWidth="1"/>
    <col min="3079" max="3079" width="10.3727272727273" style="7" customWidth="1"/>
    <col min="3080" max="3080" width="6" style="7" customWidth="1"/>
    <col min="3081" max="3081" width="8.5" style="7" customWidth="1"/>
    <col min="3082" max="3086" width="10.8727272727273" style="7" customWidth="1"/>
    <col min="3087" max="3092" width="9" style="7"/>
    <col min="3093" max="3093" width="9.37272727272727" style="7" customWidth="1"/>
    <col min="3094" max="3293" width="9" style="7"/>
    <col min="3294" max="3294" width="7.87272727272727" style="7" customWidth="1"/>
    <col min="3295" max="3295" width="13.8727272727273" style="7" customWidth="1"/>
    <col min="3296" max="3296" width="19.1272727272727" style="7" customWidth="1"/>
    <col min="3297" max="3297" width="9" style="7"/>
    <col min="3298" max="3298" width="12" style="7" customWidth="1"/>
    <col min="3299" max="3300" width="12.1272727272727" style="7" customWidth="1"/>
    <col min="3301" max="3301" width="18.1272727272727" style="7" customWidth="1"/>
    <col min="3302" max="3304" width="9" style="7"/>
    <col min="3305" max="3305" width="9.62727272727273" style="7" customWidth="1"/>
    <col min="3306" max="3307" width="9.87272727272727" style="7" customWidth="1"/>
    <col min="3308" max="3308" width="6.37272727272727" style="7" customWidth="1"/>
    <col min="3309" max="3309" width="6.12727272727273" style="7" customWidth="1"/>
    <col min="3310" max="3310" width="11" style="7" customWidth="1"/>
    <col min="3311" max="3312" width="7.87272727272727" style="7" customWidth="1"/>
    <col min="3313" max="3313" width="10.1272727272727" style="7" customWidth="1"/>
    <col min="3314" max="3314" width="7.12727272727273" style="7" customWidth="1"/>
    <col min="3315" max="3315" width="6.12727272727273" style="7" customWidth="1"/>
    <col min="3316" max="3316" width="12" style="7" customWidth="1"/>
    <col min="3317" max="3317" width="7" style="7" customWidth="1"/>
    <col min="3318" max="3318" width="8.12727272727273" style="7" customWidth="1"/>
    <col min="3319" max="3319" width="9.62727272727273" style="7" customWidth="1"/>
    <col min="3320" max="3320" width="6" style="7" customWidth="1"/>
    <col min="3321" max="3321" width="6.37272727272727" style="7" customWidth="1"/>
    <col min="3322" max="3322" width="9.87272727272727" style="7" customWidth="1"/>
    <col min="3323" max="3323" width="6" style="7" customWidth="1"/>
    <col min="3324" max="3324" width="6.37272727272727" style="7" customWidth="1"/>
    <col min="3325" max="3325" width="9.87272727272727" style="7" customWidth="1"/>
    <col min="3326" max="3326" width="7.87272727272727" style="7" customWidth="1"/>
    <col min="3327" max="3327" width="6.87272727272727" style="7" customWidth="1"/>
    <col min="3328" max="3328" width="9" style="7" customWidth="1"/>
    <col min="3329" max="3331" width="9" style="7"/>
    <col min="3332" max="3332" width="12.8727272727273" style="7" customWidth="1"/>
    <col min="3333" max="3333" width="9.37272727272727" style="7" customWidth="1"/>
    <col min="3334" max="3334" width="8.12727272727273" style="7" customWidth="1"/>
    <col min="3335" max="3335" width="10.3727272727273" style="7" customWidth="1"/>
    <col min="3336" max="3336" width="6" style="7" customWidth="1"/>
    <col min="3337" max="3337" width="8.5" style="7" customWidth="1"/>
    <col min="3338" max="3342" width="10.8727272727273" style="7" customWidth="1"/>
    <col min="3343" max="3348" width="9" style="7"/>
    <col min="3349" max="3349" width="9.37272727272727" style="7" customWidth="1"/>
    <col min="3350" max="3549" width="9" style="7"/>
    <col min="3550" max="3550" width="7.87272727272727" style="7" customWidth="1"/>
    <col min="3551" max="3551" width="13.8727272727273" style="7" customWidth="1"/>
    <col min="3552" max="3552" width="19.1272727272727" style="7" customWidth="1"/>
    <col min="3553" max="3553" width="9" style="7"/>
    <col min="3554" max="3554" width="12" style="7" customWidth="1"/>
    <col min="3555" max="3556" width="12.1272727272727" style="7" customWidth="1"/>
    <col min="3557" max="3557" width="18.1272727272727" style="7" customWidth="1"/>
    <col min="3558" max="3560" width="9" style="7"/>
    <col min="3561" max="3561" width="9.62727272727273" style="7" customWidth="1"/>
    <col min="3562" max="3563" width="9.87272727272727" style="7" customWidth="1"/>
    <col min="3564" max="3564" width="6.37272727272727" style="7" customWidth="1"/>
    <col min="3565" max="3565" width="6.12727272727273" style="7" customWidth="1"/>
    <col min="3566" max="3566" width="11" style="7" customWidth="1"/>
    <col min="3567" max="3568" width="7.87272727272727" style="7" customWidth="1"/>
    <col min="3569" max="3569" width="10.1272727272727" style="7" customWidth="1"/>
    <col min="3570" max="3570" width="7.12727272727273" style="7" customWidth="1"/>
    <col min="3571" max="3571" width="6.12727272727273" style="7" customWidth="1"/>
    <col min="3572" max="3572" width="12" style="7" customWidth="1"/>
    <col min="3573" max="3573" width="7" style="7" customWidth="1"/>
    <col min="3574" max="3574" width="8.12727272727273" style="7" customWidth="1"/>
    <col min="3575" max="3575" width="9.62727272727273" style="7" customWidth="1"/>
    <col min="3576" max="3576" width="6" style="7" customWidth="1"/>
    <col min="3577" max="3577" width="6.37272727272727" style="7" customWidth="1"/>
    <col min="3578" max="3578" width="9.87272727272727" style="7" customWidth="1"/>
    <col min="3579" max="3579" width="6" style="7" customWidth="1"/>
    <col min="3580" max="3580" width="6.37272727272727" style="7" customWidth="1"/>
    <col min="3581" max="3581" width="9.87272727272727" style="7" customWidth="1"/>
    <col min="3582" max="3582" width="7.87272727272727" style="7" customWidth="1"/>
    <col min="3583" max="3583" width="6.87272727272727" style="7" customWidth="1"/>
    <col min="3584" max="3584" width="9" style="7" customWidth="1"/>
    <col min="3585" max="3587" width="9" style="7"/>
    <col min="3588" max="3588" width="12.8727272727273" style="7" customWidth="1"/>
    <col min="3589" max="3589" width="9.37272727272727" style="7" customWidth="1"/>
    <col min="3590" max="3590" width="8.12727272727273" style="7" customWidth="1"/>
    <col min="3591" max="3591" width="10.3727272727273" style="7" customWidth="1"/>
    <col min="3592" max="3592" width="6" style="7" customWidth="1"/>
    <col min="3593" max="3593" width="8.5" style="7" customWidth="1"/>
    <col min="3594" max="3598" width="10.8727272727273" style="7" customWidth="1"/>
    <col min="3599" max="3604" width="9" style="7"/>
    <col min="3605" max="3605" width="9.37272727272727" style="7" customWidth="1"/>
    <col min="3606" max="3805" width="9" style="7"/>
    <col min="3806" max="3806" width="7.87272727272727" style="7" customWidth="1"/>
    <col min="3807" max="3807" width="13.8727272727273" style="7" customWidth="1"/>
    <col min="3808" max="3808" width="19.1272727272727" style="7" customWidth="1"/>
    <col min="3809" max="3809" width="9" style="7"/>
    <col min="3810" max="3810" width="12" style="7" customWidth="1"/>
    <col min="3811" max="3812" width="12.1272727272727" style="7" customWidth="1"/>
    <col min="3813" max="3813" width="18.1272727272727" style="7" customWidth="1"/>
    <col min="3814" max="3816" width="9" style="7"/>
    <col min="3817" max="3817" width="9.62727272727273" style="7" customWidth="1"/>
    <col min="3818" max="3819" width="9.87272727272727" style="7" customWidth="1"/>
    <col min="3820" max="3820" width="6.37272727272727" style="7" customWidth="1"/>
    <col min="3821" max="3821" width="6.12727272727273" style="7" customWidth="1"/>
    <col min="3822" max="3822" width="11" style="7" customWidth="1"/>
    <col min="3823" max="3824" width="7.87272727272727" style="7" customWidth="1"/>
    <col min="3825" max="3825" width="10.1272727272727" style="7" customWidth="1"/>
    <col min="3826" max="3826" width="7.12727272727273" style="7" customWidth="1"/>
    <col min="3827" max="3827" width="6.12727272727273" style="7" customWidth="1"/>
    <col min="3828" max="3828" width="12" style="7" customWidth="1"/>
    <col min="3829" max="3829" width="7" style="7" customWidth="1"/>
    <col min="3830" max="3830" width="8.12727272727273" style="7" customWidth="1"/>
    <col min="3831" max="3831" width="9.62727272727273" style="7" customWidth="1"/>
    <col min="3832" max="3832" width="6" style="7" customWidth="1"/>
    <col min="3833" max="3833" width="6.37272727272727" style="7" customWidth="1"/>
    <col min="3834" max="3834" width="9.87272727272727" style="7" customWidth="1"/>
    <col min="3835" max="3835" width="6" style="7" customWidth="1"/>
    <col min="3836" max="3836" width="6.37272727272727" style="7" customWidth="1"/>
    <col min="3837" max="3837" width="9.87272727272727" style="7" customWidth="1"/>
    <col min="3838" max="3838" width="7.87272727272727" style="7" customWidth="1"/>
    <col min="3839" max="3839" width="6.87272727272727" style="7" customWidth="1"/>
    <col min="3840" max="3840" width="9" style="7" customWidth="1"/>
    <col min="3841" max="3843" width="9" style="7"/>
    <col min="3844" max="3844" width="12.8727272727273" style="7" customWidth="1"/>
    <col min="3845" max="3845" width="9.37272727272727" style="7" customWidth="1"/>
    <col min="3846" max="3846" width="8.12727272727273" style="7" customWidth="1"/>
    <col min="3847" max="3847" width="10.3727272727273" style="7" customWidth="1"/>
    <col min="3848" max="3848" width="6" style="7" customWidth="1"/>
    <col min="3849" max="3849" width="8.5" style="7" customWidth="1"/>
    <col min="3850" max="3854" width="10.8727272727273" style="7" customWidth="1"/>
    <col min="3855" max="3860" width="9" style="7"/>
    <col min="3861" max="3861" width="9.37272727272727" style="7" customWidth="1"/>
    <col min="3862" max="4061" width="9" style="7"/>
    <col min="4062" max="4062" width="7.87272727272727" style="7" customWidth="1"/>
    <col min="4063" max="4063" width="13.8727272727273" style="7" customWidth="1"/>
    <col min="4064" max="4064" width="19.1272727272727" style="7" customWidth="1"/>
    <col min="4065" max="4065" width="9" style="7"/>
    <col min="4066" max="4066" width="12" style="7" customWidth="1"/>
    <col min="4067" max="4068" width="12.1272727272727" style="7" customWidth="1"/>
    <col min="4069" max="4069" width="18.1272727272727" style="7" customWidth="1"/>
    <col min="4070" max="4072" width="9" style="7"/>
    <col min="4073" max="4073" width="9.62727272727273" style="7" customWidth="1"/>
    <col min="4074" max="4075" width="9.87272727272727" style="7" customWidth="1"/>
    <col min="4076" max="4076" width="6.37272727272727" style="7" customWidth="1"/>
    <col min="4077" max="4077" width="6.12727272727273" style="7" customWidth="1"/>
    <col min="4078" max="4078" width="11" style="7" customWidth="1"/>
    <col min="4079" max="4080" width="7.87272727272727" style="7" customWidth="1"/>
    <col min="4081" max="4081" width="10.1272727272727" style="7" customWidth="1"/>
    <col min="4082" max="4082" width="7.12727272727273" style="7" customWidth="1"/>
    <col min="4083" max="4083" width="6.12727272727273" style="7" customWidth="1"/>
    <col min="4084" max="4084" width="12" style="7" customWidth="1"/>
    <col min="4085" max="4085" width="7" style="7" customWidth="1"/>
    <col min="4086" max="4086" width="8.12727272727273" style="7" customWidth="1"/>
    <col min="4087" max="4087" width="9.62727272727273" style="7" customWidth="1"/>
    <col min="4088" max="4088" width="6" style="7" customWidth="1"/>
    <col min="4089" max="4089" width="6.37272727272727" style="7" customWidth="1"/>
    <col min="4090" max="4090" width="9.87272727272727" style="7" customWidth="1"/>
    <col min="4091" max="4091" width="6" style="7" customWidth="1"/>
    <col min="4092" max="4092" width="6.37272727272727" style="7" customWidth="1"/>
    <col min="4093" max="4093" width="9.87272727272727" style="7" customWidth="1"/>
    <col min="4094" max="4094" width="7.87272727272727" style="7" customWidth="1"/>
    <col min="4095" max="4095" width="6.87272727272727" style="7" customWidth="1"/>
    <col min="4096" max="4096" width="9" style="7" customWidth="1"/>
    <col min="4097" max="4099" width="9" style="7"/>
    <col min="4100" max="4100" width="12.8727272727273" style="7" customWidth="1"/>
    <col min="4101" max="4101" width="9.37272727272727" style="7" customWidth="1"/>
    <col min="4102" max="4102" width="8.12727272727273" style="7" customWidth="1"/>
    <col min="4103" max="4103" width="10.3727272727273" style="7" customWidth="1"/>
    <col min="4104" max="4104" width="6" style="7" customWidth="1"/>
    <col min="4105" max="4105" width="8.5" style="7" customWidth="1"/>
    <col min="4106" max="4110" width="10.8727272727273" style="7" customWidth="1"/>
    <col min="4111" max="4116" width="9" style="7"/>
    <col min="4117" max="4117" width="9.37272727272727" style="7" customWidth="1"/>
    <col min="4118" max="4317" width="9" style="7"/>
    <col min="4318" max="4318" width="7.87272727272727" style="7" customWidth="1"/>
    <col min="4319" max="4319" width="13.8727272727273" style="7" customWidth="1"/>
    <col min="4320" max="4320" width="19.1272727272727" style="7" customWidth="1"/>
    <col min="4321" max="4321" width="9" style="7"/>
    <col min="4322" max="4322" width="12" style="7" customWidth="1"/>
    <col min="4323" max="4324" width="12.1272727272727" style="7" customWidth="1"/>
    <col min="4325" max="4325" width="18.1272727272727" style="7" customWidth="1"/>
    <col min="4326" max="4328" width="9" style="7"/>
    <col min="4329" max="4329" width="9.62727272727273" style="7" customWidth="1"/>
    <col min="4330" max="4331" width="9.87272727272727" style="7" customWidth="1"/>
    <col min="4332" max="4332" width="6.37272727272727" style="7" customWidth="1"/>
    <col min="4333" max="4333" width="6.12727272727273" style="7" customWidth="1"/>
    <col min="4334" max="4334" width="11" style="7" customWidth="1"/>
    <col min="4335" max="4336" width="7.87272727272727" style="7" customWidth="1"/>
    <col min="4337" max="4337" width="10.1272727272727" style="7" customWidth="1"/>
    <col min="4338" max="4338" width="7.12727272727273" style="7" customWidth="1"/>
    <col min="4339" max="4339" width="6.12727272727273" style="7" customWidth="1"/>
    <col min="4340" max="4340" width="12" style="7" customWidth="1"/>
    <col min="4341" max="4341" width="7" style="7" customWidth="1"/>
    <col min="4342" max="4342" width="8.12727272727273" style="7" customWidth="1"/>
    <col min="4343" max="4343" width="9.62727272727273" style="7" customWidth="1"/>
    <col min="4344" max="4344" width="6" style="7" customWidth="1"/>
    <col min="4345" max="4345" width="6.37272727272727" style="7" customWidth="1"/>
    <col min="4346" max="4346" width="9.87272727272727" style="7" customWidth="1"/>
    <col min="4347" max="4347" width="6" style="7" customWidth="1"/>
    <col min="4348" max="4348" width="6.37272727272727" style="7" customWidth="1"/>
    <col min="4349" max="4349" width="9.87272727272727" style="7" customWidth="1"/>
    <col min="4350" max="4350" width="7.87272727272727" style="7" customWidth="1"/>
    <col min="4351" max="4351" width="6.87272727272727" style="7" customWidth="1"/>
    <col min="4352" max="4352" width="9" style="7" customWidth="1"/>
    <col min="4353" max="4355" width="9" style="7"/>
    <col min="4356" max="4356" width="12.8727272727273" style="7" customWidth="1"/>
    <col min="4357" max="4357" width="9.37272727272727" style="7" customWidth="1"/>
    <col min="4358" max="4358" width="8.12727272727273" style="7" customWidth="1"/>
    <col min="4359" max="4359" width="10.3727272727273" style="7" customWidth="1"/>
    <col min="4360" max="4360" width="6" style="7" customWidth="1"/>
    <col min="4361" max="4361" width="8.5" style="7" customWidth="1"/>
    <col min="4362" max="4366" width="10.8727272727273" style="7" customWidth="1"/>
    <col min="4367" max="4372" width="9" style="7"/>
    <col min="4373" max="4373" width="9.37272727272727" style="7" customWidth="1"/>
    <col min="4374" max="4573" width="9" style="7"/>
    <col min="4574" max="4574" width="7.87272727272727" style="7" customWidth="1"/>
    <col min="4575" max="4575" width="13.8727272727273" style="7" customWidth="1"/>
    <col min="4576" max="4576" width="19.1272727272727" style="7" customWidth="1"/>
    <col min="4577" max="4577" width="9" style="7"/>
    <col min="4578" max="4578" width="12" style="7" customWidth="1"/>
    <col min="4579" max="4580" width="12.1272727272727" style="7" customWidth="1"/>
    <col min="4581" max="4581" width="18.1272727272727" style="7" customWidth="1"/>
    <col min="4582" max="4584" width="9" style="7"/>
    <col min="4585" max="4585" width="9.62727272727273" style="7" customWidth="1"/>
    <col min="4586" max="4587" width="9.87272727272727" style="7" customWidth="1"/>
    <col min="4588" max="4588" width="6.37272727272727" style="7" customWidth="1"/>
    <col min="4589" max="4589" width="6.12727272727273" style="7" customWidth="1"/>
    <col min="4590" max="4590" width="11" style="7" customWidth="1"/>
    <col min="4591" max="4592" width="7.87272727272727" style="7" customWidth="1"/>
    <col min="4593" max="4593" width="10.1272727272727" style="7" customWidth="1"/>
    <col min="4594" max="4594" width="7.12727272727273" style="7" customWidth="1"/>
    <col min="4595" max="4595" width="6.12727272727273" style="7" customWidth="1"/>
    <col min="4596" max="4596" width="12" style="7" customWidth="1"/>
    <col min="4597" max="4597" width="7" style="7" customWidth="1"/>
    <col min="4598" max="4598" width="8.12727272727273" style="7" customWidth="1"/>
    <col min="4599" max="4599" width="9.62727272727273" style="7" customWidth="1"/>
    <col min="4600" max="4600" width="6" style="7" customWidth="1"/>
    <col min="4601" max="4601" width="6.37272727272727" style="7" customWidth="1"/>
    <col min="4602" max="4602" width="9.87272727272727" style="7" customWidth="1"/>
    <col min="4603" max="4603" width="6" style="7" customWidth="1"/>
    <col min="4604" max="4604" width="6.37272727272727" style="7" customWidth="1"/>
    <col min="4605" max="4605" width="9.87272727272727" style="7" customWidth="1"/>
    <col min="4606" max="4606" width="7.87272727272727" style="7" customWidth="1"/>
    <col min="4607" max="4607" width="6.87272727272727" style="7" customWidth="1"/>
    <col min="4608" max="4608" width="9" style="7" customWidth="1"/>
    <col min="4609" max="4611" width="9" style="7"/>
    <col min="4612" max="4612" width="12.8727272727273" style="7" customWidth="1"/>
    <col min="4613" max="4613" width="9.37272727272727" style="7" customWidth="1"/>
    <col min="4614" max="4614" width="8.12727272727273" style="7" customWidth="1"/>
    <col min="4615" max="4615" width="10.3727272727273" style="7" customWidth="1"/>
    <col min="4616" max="4616" width="6" style="7" customWidth="1"/>
    <col min="4617" max="4617" width="8.5" style="7" customWidth="1"/>
    <col min="4618" max="4622" width="10.8727272727273" style="7" customWidth="1"/>
    <col min="4623" max="4628" width="9" style="7"/>
    <col min="4629" max="4629" width="9.37272727272727" style="7" customWidth="1"/>
    <col min="4630" max="4829" width="9" style="7"/>
    <col min="4830" max="4830" width="7.87272727272727" style="7" customWidth="1"/>
    <col min="4831" max="4831" width="13.8727272727273" style="7" customWidth="1"/>
    <col min="4832" max="4832" width="19.1272727272727" style="7" customWidth="1"/>
    <col min="4833" max="4833" width="9" style="7"/>
    <col min="4834" max="4834" width="12" style="7" customWidth="1"/>
    <col min="4835" max="4836" width="12.1272727272727" style="7" customWidth="1"/>
    <col min="4837" max="4837" width="18.1272727272727" style="7" customWidth="1"/>
    <col min="4838" max="4840" width="9" style="7"/>
    <col min="4841" max="4841" width="9.62727272727273" style="7" customWidth="1"/>
    <col min="4842" max="4843" width="9.87272727272727" style="7" customWidth="1"/>
    <col min="4844" max="4844" width="6.37272727272727" style="7" customWidth="1"/>
    <col min="4845" max="4845" width="6.12727272727273" style="7" customWidth="1"/>
    <col min="4846" max="4846" width="11" style="7" customWidth="1"/>
    <col min="4847" max="4848" width="7.87272727272727" style="7" customWidth="1"/>
    <col min="4849" max="4849" width="10.1272727272727" style="7" customWidth="1"/>
    <col min="4850" max="4850" width="7.12727272727273" style="7" customWidth="1"/>
    <col min="4851" max="4851" width="6.12727272727273" style="7" customWidth="1"/>
    <col min="4852" max="4852" width="12" style="7" customWidth="1"/>
    <col min="4853" max="4853" width="7" style="7" customWidth="1"/>
    <col min="4854" max="4854" width="8.12727272727273" style="7" customWidth="1"/>
    <col min="4855" max="4855" width="9.62727272727273" style="7" customWidth="1"/>
    <col min="4856" max="4856" width="6" style="7" customWidth="1"/>
    <col min="4857" max="4857" width="6.37272727272727" style="7" customWidth="1"/>
    <col min="4858" max="4858" width="9.87272727272727" style="7" customWidth="1"/>
    <col min="4859" max="4859" width="6" style="7" customWidth="1"/>
    <col min="4860" max="4860" width="6.37272727272727" style="7" customWidth="1"/>
    <col min="4861" max="4861" width="9.87272727272727" style="7" customWidth="1"/>
    <col min="4862" max="4862" width="7.87272727272727" style="7" customWidth="1"/>
    <col min="4863" max="4863" width="6.87272727272727" style="7" customWidth="1"/>
    <col min="4864" max="4864" width="9" style="7" customWidth="1"/>
    <col min="4865" max="4867" width="9" style="7"/>
    <col min="4868" max="4868" width="12.8727272727273" style="7" customWidth="1"/>
    <col min="4869" max="4869" width="9.37272727272727" style="7" customWidth="1"/>
    <col min="4870" max="4870" width="8.12727272727273" style="7" customWidth="1"/>
    <col min="4871" max="4871" width="10.3727272727273" style="7" customWidth="1"/>
    <col min="4872" max="4872" width="6" style="7" customWidth="1"/>
    <col min="4873" max="4873" width="8.5" style="7" customWidth="1"/>
    <col min="4874" max="4878" width="10.8727272727273" style="7" customWidth="1"/>
    <col min="4879" max="4884" width="9" style="7"/>
    <col min="4885" max="4885" width="9.37272727272727" style="7" customWidth="1"/>
    <col min="4886" max="5085" width="9" style="7"/>
    <col min="5086" max="5086" width="7.87272727272727" style="7" customWidth="1"/>
    <col min="5087" max="5087" width="13.8727272727273" style="7" customWidth="1"/>
    <col min="5088" max="5088" width="19.1272727272727" style="7" customWidth="1"/>
    <col min="5089" max="5089" width="9" style="7"/>
    <col min="5090" max="5090" width="12" style="7" customWidth="1"/>
    <col min="5091" max="5092" width="12.1272727272727" style="7" customWidth="1"/>
    <col min="5093" max="5093" width="18.1272727272727" style="7" customWidth="1"/>
    <col min="5094" max="5096" width="9" style="7"/>
    <col min="5097" max="5097" width="9.62727272727273" style="7" customWidth="1"/>
    <col min="5098" max="5099" width="9.87272727272727" style="7" customWidth="1"/>
    <col min="5100" max="5100" width="6.37272727272727" style="7" customWidth="1"/>
    <col min="5101" max="5101" width="6.12727272727273" style="7" customWidth="1"/>
    <col min="5102" max="5102" width="11" style="7" customWidth="1"/>
    <col min="5103" max="5104" width="7.87272727272727" style="7" customWidth="1"/>
    <col min="5105" max="5105" width="10.1272727272727" style="7" customWidth="1"/>
    <col min="5106" max="5106" width="7.12727272727273" style="7" customWidth="1"/>
    <col min="5107" max="5107" width="6.12727272727273" style="7" customWidth="1"/>
    <col min="5108" max="5108" width="12" style="7" customWidth="1"/>
    <col min="5109" max="5109" width="7" style="7" customWidth="1"/>
    <col min="5110" max="5110" width="8.12727272727273" style="7" customWidth="1"/>
    <col min="5111" max="5111" width="9.62727272727273" style="7" customWidth="1"/>
    <col min="5112" max="5112" width="6" style="7" customWidth="1"/>
    <col min="5113" max="5113" width="6.37272727272727" style="7" customWidth="1"/>
    <col min="5114" max="5114" width="9.87272727272727" style="7" customWidth="1"/>
    <col min="5115" max="5115" width="6" style="7" customWidth="1"/>
    <col min="5116" max="5116" width="6.37272727272727" style="7" customWidth="1"/>
    <col min="5117" max="5117" width="9.87272727272727" style="7" customWidth="1"/>
    <col min="5118" max="5118" width="7.87272727272727" style="7" customWidth="1"/>
    <col min="5119" max="5119" width="6.87272727272727" style="7" customWidth="1"/>
    <col min="5120" max="5120" width="9" style="7" customWidth="1"/>
    <col min="5121" max="5123" width="9" style="7"/>
    <col min="5124" max="5124" width="12.8727272727273" style="7" customWidth="1"/>
    <col min="5125" max="5125" width="9.37272727272727" style="7" customWidth="1"/>
    <col min="5126" max="5126" width="8.12727272727273" style="7" customWidth="1"/>
    <col min="5127" max="5127" width="10.3727272727273" style="7" customWidth="1"/>
    <col min="5128" max="5128" width="6" style="7" customWidth="1"/>
    <col min="5129" max="5129" width="8.5" style="7" customWidth="1"/>
    <col min="5130" max="5134" width="10.8727272727273" style="7" customWidth="1"/>
    <col min="5135" max="5140" width="9" style="7"/>
    <col min="5141" max="5141" width="9.37272727272727" style="7" customWidth="1"/>
    <col min="5142" max="5341" width="9" style="7"/>
    <col min="5342" max="5342" width="7.87272727272727" style="7" customWidth="1"/>
    <col min="5343" max="5343" width="13.8727272727273" style="7" customWidth="1"/>
    <col min="5344" max="5344" width="19.1272727272727" style="7" customWidth="1"/>
    <col min="5345" max="5345" width="9" style="7"/>
    <col min="5346" max="5346" width="12" style="7" customWidth="1"/>
    <col min="5347" max="5348" width="12.1272727272727" style="7" customWidth="1"/>
    <col min="5349" max="5349" width="18.1272727272727" style="7" customWidth="1"/>
    <col min="5350" max="5352" width="9" style="7"/>
    <col min="5353" max="5353" width="9.62727272727273" style="7" customWidth="1"/>
    <col min="5354" max="5355" width="9.87272727272727" style="7" customWidth="1"/>
    <col min="5356" max="5356" width="6.37272727272727" style="7" customWidth="1"/>
    <col min="5357" max="5357" width="6.12727272727273" style="7" customWidth="1"/>
    <col min="5358" max="5358" width="11" style="7" customWidth="1"/>
    <col min="5359" max="5360" width="7.87272727272727" style="7" customWidth="1"/>
    <col min="5361" max="5361" width="10.1272727272727" style="7" customWidth="1"/>
    <col min="5362" max="5362" width="7.12727272727273" style="7" customWidth="1"/>
    <col min="5363" max="5363" width="6.12727272727273" style="7" customWidth="1"/>
    <col min="5364" max="5364" width="12" style="7" customWidth="1"/>
    <col min="5365" max="5365" width="7" style="7" customWidth="1"/>
    <col min="5366" max="5366" width="8.12727272727273" style="7" customWidth="1"/>
    <col min="5367" max="5367" width="9.62727272727273" style="7" customWidth="1"/>
    <col min="5368" max="5368" width="6" style="7" customWidth="1"/>
    <col min="5369" max="5369" width="6.37272727272727" style="7" customWidth="1"/>
    <col min="5370" max="5370" width="9.87272727272727" style="7" customWidth="1"/>
    <col min="5371" max="5371" width="6" style="7" customWidth="1"/>
    <col min="5372" max="5372" width="6.37272727272727" style="7" customWidth="1"/>
    <col min="5373" max="5373" width="9.87272727272727" style="7" customWidth="1"/>
    <col min="5374" max="5374" width="7.87272727272727" style="7" customWidth="1"/>
    <col min="5375" max="5375" width="6.87272727272727" style="7" customWidth="1"/>
    <col min="5376" max="5376" width="9" style="7" customWidth="1"/>
    <col min="5377" max="5379" width="9" style="7"/>
    <col min="5380" max="5380" width="12.8727272727273" style="7" customWidth="1"/>
    <col min="5381" max="5381" width="9.37272727272727" style="7" customWidth="1"/>
    <col min="5382" max="5382" width="8.12727272727273" style="7" customWidth="1"/>
    <col min="5383" max="5383" width="10.3727272727273" style="7" customWidth="1"/>
    <col min="5384" max="5384" width="6" style="7" customWidth="1"/>
    <col min="5385" max="5385" width="8.5" style="7" customWidth="1"/>
    <col min="5386" max="5390" width="10.8727272727273" style="7" customWidth="1"/>
    <col min="5391" max="5396" width="9" style="7"/>
    <col min="5397" max="5397" width="9.37272727272727" style="7" customWidth="1"/>
    <col min="5398" max="5597" width="9" style="7"/>
    <col min="5598" max="5598" width="7.87272727272727" style="7" customWidth="1"/>
    <col min="5599" max="5599" width="13.8727272727273" style="7" customWidth="1"/>
    <col min="5600" max="5600" width="19.1272727272727" style="7" customWidth="1"/>
    <col min="5601" max="5601" width="9" style="7"/>
    <col min="5602" max="5602" width="12" style="7" customWidth="1"/>
    <col min="5603" max="5604" width="12.1272727272727" style="7" customWidth="1"/>
    <col min="5605" max="5605" width="18.1272727272727" style="7" customWidth="1"/>
    <col min="5606" max="5608" width="9" style="7"/>
    <col min="5609" max="5609" width="9.62727272727273" style="7" customWidth="1"/>
    <col min="5610" max="5611" width="9.87272727272727" style="7" customWidth="1"/>
    <col min="5612" max="5612" width="6.37272727272727" style="7" customWidth="1"/>
    <col min="5613" max="5613" width="6.12727272727273" style="7" customWidth="1"/>
    <col min="5614" max="5614" width="11" style="7" customWidth="1"/>
    <col min="5615" max="5616" width="7.87272727272727" style="7" customWidth="1"/>
    <col min="5617" max="5617" width="10.1272727272727" style="7" customWidth="1"/>
    <col min="5618" max="5618" width="7.12727272727273" style="7" customWidth="1"/>
    <col min="5619" max="5619" width="6.12727272727273" style="7" customWidth="1"/>
    <col min="5620" max="5620" width="12" style="7" customWidth="1"/>
    <col min="5621" max="5621" width="7" style="7" customWidth="1"/>
    <col min="5622" max="5622" width="8.12727272727273" style="7" customWidth="1"/>
    <col min="5623" max="5623" width="9.62727272727273" style="7" customWidth="1"/>
    <col min="5624" max="5624" width="6" style="7" customWidth="1"/>
    <col min="5625" max="5625" width="6.37272727272727" style="7" customWidth="1"/>
    <col min="5626" max="5626" width="9.87272727272727" style="7" customWidth="1"/>
    <col min="5627" max="5627" width="6" style="7" customWidth="1"/>
    <col min="5628" max="5628" width="6.37272727272727" style="7" customWidth="1"/>
    <col min="5629" max="5629" width="9.87272727272727" style="7" customWidth="1"/>
    <col min="5630" max="5630" width="7.87272727272727" style="7" customWidth="1"/>
    <col min="5631" max="5631" width="6.87272727272727" style="7" customWidth="1"/>
    <col min="5632" max="5632" width="9" style="7" customWidth="1"/>
    <col min="5633" max="5635" width="9" style="7"/>
    <col min="5636" max="5636" width="12.8727272727273" style="7" customWidth="1"/>
    <col min="5637" max="5637" width="9.37272727272727" style="7" customWidth="1"/>
    <col min="5638" max="5638" width="8.12727272727273" style="7" customWidth="1"/>
    <col min="5639" max="5639" width="10.3727272727273" style="7" customWidth="1"/>
    <col min="5640" max="5640" width="6" style="7" customWidth="1"/>
    <col min="5641" max="5641" width="8.5" style="7" customWidth="1"/>
    <col min="5642" max="5646" width="10.8727272727273" style="7" customWidth="1"/>
    <col min="5647" max="5652" width="9" style="7"/>
    <col min="5653" max="5653" width="9.37272727272727" style="7" customWidth="1"/>
    <col min="5654" max="5853" width="9" style="7"/>
    <col min="5854" max="5854" width="7.87272727272727" style="7" customWidth="1"/>
    <col min="5855" max="5855" width="13.8727272727273" style="7" customWidth="1"/>
    <col min="5856" max="5856" width="19.1272727272727" style="7" customWidth="1"/>
    <col min="5857" max="5857" width="9" style="7"/>
    <col min="5858" max="5858" width="12" style="7" customWidth="1"/>
    <col min="5859" max="5860" width="12.1272727272727" style="7" customWidth="1"/>
    <col min="5861" max="5861" width="18.1272727272727" style="7" customWidth="1"/>
    <col min="5862" max="5864" width="9" style="7"/>
    <col min="5865" max="5865" width="9.62727272727273" style="7" customWidth="1"/>
    <col min="5866" max="5867" width="9.87272727272727" style="7" customWidth="1"/>
    <col min="5868" max="5868" width="6.37272727272727" style="7" customWidth="1"/>
    <col min="5869" max="5869" width="6.12727272727273" style="7" customWidth="1"/>
    <col min="5870" max="5870" width="11" style="7" customWidth="1"/>
    <col min="5871" max="5872" width="7.87272727272727" style="7" customWidth="1"/>
    <col min="5873" max="5873" width="10.1272727272727" style="7" customWidth="1"/>
    <col min="5874" max="5874" width="7.12727272727273" style="7" customWidth="1"/>
    <col min="5875" max="5875" width="6.12727272727273" style="7" customWidth="1"/>
    <col min="5876" max="5876" width="12" style="7" customWidth="1"/>
    <col min="5877" max="5877" width="7" style="7" customWidth="1"/>
    <col min="5878" max="5878" width="8.12727272727273" style="7" customWidth="1"/>
    <col min="5879" max="5879" width="9.62727272727273" style="7" customWidth="1"/>
    <col min="5880" max="5880" width="6" style="7" customWidth="1"/>
    <col min="5881" max="5881" width="6.37272727272727" style="7" customWidth="1"/>
    <col min="5882" max="5882" width="9.87272727272727" style="7" customWidth="1"/>
    <col min="5883" max="5883" width="6" style="7" customWidth="1"/>
    <col min="5884" max="5884" width="6.37272727272727" style="7" customWidth="1"/>
    <col min="5885" max="5885" width="9.87272727272727" style="7" customWidth="1"/>
    <col min="5886" max="5886" width="7.87272727272727" style="7" customWidth="1"/>
    <col min="5887" max="5887" width="6.87272727272727" style="7" customWidth="1"/>
    <col min="5888" max="5888" width="9" style="7" customWidth="1"/>
    <col min="5889" max="5891" width="9" style="7"/>
    <col min="5892" max="5892" width="12.8727272727273" style="7" customWidth="1"/>
    <col min="5893" max="5893" width="9.37272727272727" style="7" customWidth="1"/>
    <col min="5894" max="5894" width="8.12727272727273" style="7" customWidth="1"/>
    <col min="5895" max="5895" width="10.3727272727273" style="7" customWidth="1"/>
    <col min="5896" max="5896" width="6" style="7" customWidth="1"/>
    <col min="5897" max="5897" width="8.5" style="7" customWidth="1"/>
    <col min="5898" max="5902" width="10.8727272727273" style="7" customWidth="1"/>
    <col min="5903" max="5908" width="9" style="7"/>
    <col min="5909" max="5909" width="9.37272727272727" style="7" customWidth="1"/>
    <col min="5910" max="6109" width="9" style="7"/>
    <col min="6110" max="6110" width="7.87272727272727" style="7" customWidth="1"/>
    <col min="6111" max="6111" width="13.8727272727273" style="7" customWidth="1"/>
    <col min="6112" max="6112" width="19.1272727272727" style="7" customWidth="1"/>
    <col min="6113" max="6113" width="9" style="7"/>
    <col min="6114" max="6114" width="12" style="7" customWidth="1"/>
    <col min="6115" max="6116" width="12.1272727272727" style="7" customWidth="1"/>
    <col min="6117" max="6117" width="18.1272727272727" style="7" customWidth="1"/>
    <col min="6118" max="6120" width="9" style="7"/>
    <col min="6121" max="6121" width="9.62727272727273" style="7" customWidth="1"/>
    <col min="6122" max="6123" width="9.87272727272727" style="7" customWidth="1"/>
    <col min="6124" max="6124" width="6.37272727272727" style="7" customWidth="1"/>
    <col min="6125" max="6125" width="6.12727272727273" style="7" customWidth="1"/>
    <col min="6126" max="6126" width="11" style="7" customWidth="1"/>
    <col min="6127" max="6128" width="7.87272727272727" style="7" customWidth="1"/>
    <col min="6129" max="6129" width="10.1272727272727" style="7" customWidth="1"/>
    <col min="6130" max="6130" width="7.12727272727273" style="7" customWidth="1"/>
    <col min="6131" max="6131" width="6.12727272727273" style="7" customWidth="1"/>
    <col min="6132" max="6132" width="12" style="7" customWidth="1"/>
    <col min="6133" max="6133" width="7" style="7" customWidth="1"/>
    <col min="6134" max="6134" width="8.12727272727273" style="7" customWidth="1"/>
    <col min="6135" max="6135" width="9.62727272727273" style="7" customWidth="1"/>
    <col min="6136" max="6136" width="6" style="7" customWidth="1"/>
    <col min="6137" max="6137" width="6.37272727272727" style="7" customWidth="1"/>
    <col min="6138" max="6138" width="9.87272727272727" style="7" customWidth="1"/>
    <col min="6139" max="6139" width="6" style="7" customWidth="1"/>
    <col min="6140" max="6140" width="6.37272727272727" style="7" customWidth="1"/>
    <col min="6141" max="6141" width="9.87272727272727" style="7" customWidth="1"/>
    <col min="6142" max="6142" width="7.87272727272727" style="7" customWidth="1"/>
    <col min="6143" max="6143" width="6.87272727272727" style="7" customWidth="1"/>
    <col min="6144" max="6144" width="9" style="7" customWidth="1"/>
    <col min="6145" max="6147" width="9" style="7"/>
    <col min="6148" max="6148" width="12.8727272727273" style="7" customWidth="1"/>
    <col min="6149" max="6149" width="9.37272727272727" style="7" customWidth="1"/>
    <col min="6150" max="6150" width="8.12727272727273" style="7" customWidth="1"/>
    <col min="6151" max="6151" width="10.3727272727273" style="7" customWidth="1"/>
    <col min="6152" max="6152" width="6" style="7" customWidth="1"/>
    <col min="6153" max="6153" width="8.5" style="7" customWidth="1"/>
    <col min="6154" max="6158" width="10.8727272727273" style="7" customWidth="1"/>
    <col min="6159" max="6164" width="9" style="7"/>
    <col min="6165" max="6165" width="9.37272727272727" style="7" customWidth="1"/>
    <col min="6166" max="6365" width="9" style="7"/>
    <col min="6366" max="6366" width="7.87272727272727" style="7" customWidth="1"/>
    <col min="6367" max="6367" width="13.8727272727273" style="7" customWidth="1"/>
    <col min="6368" max="6368" width="19.1272727272727" style="7" customWidth="1"/>
    <col min="6369" max="6369" width="9" style="7"/>
    <col min="6370" max="6370" width="12" style="7" customWidth="1"/>
    <col min="6371" max="6372" width="12.1272727272727" style="7" customWidth="1"/>
    <col min="6373" max="6373" width="18.1272727272727" style="7" customWidth="1"/>
    <col min="6374" max="6376" width="9" style="7"/>
    <col min="6377" max="6377" width="9.62727272727273" style="7" customWidth="1"/>
    <col min="6378" max="6379" width="9.87272727272727" style="7" customWidth="1"/>
    <col min="6380" max="6380" width="6.37272727272727" style="7" customWidth="1"/>
    <col min="6381" max="6381" width="6.12727272727273" style="7" customWidth="1"/>
    <col min="6382" max="6382" width="11" style="7" customWidth="1"/>
    <col min="6383" max="6384" width="7.87272727272727" style="7" customWidth="1"/>
    <col min="6385" max="6385" width="10.1272727272727" style="7" customWidth="1"/>
    <col min="6386" max="6386" width="7.12727272727273" style="7" customWidth="1"/>
    <col min="6387" max="6387" width="6.12727272727273" style="7" customWidth="1"/>
    <col min="6388" max="6388" width="12" style="7" customWidth="1"/>
    <col min="6389" max="6389" width="7" style="7" customWidth="1"/>
    <col min="6390" max="6390" width="8.12727272727273" style="7" customWidth="1"/>
    <col min="6391" max="6391" width="9.62727272727273" style="7" customWidth="1"/>
    <col min="6392" max="6392" width="6" style="7" customWidth="1"/>
    <col min="6393" max="6393" width="6.37272727272727" style="7" customWidth="1"/>
    <col min="6394" max="6394" width="9.87272727272727" style="7" customWidth="1"/>
    <col min="6395" max="6395" width="6" style="7" customWidth="1"/>
    <col min="6396" max="6396" width="6.37272727272727" style="7" customWidth="1"/>
    <col min="6397" max="6397" width="9.87272727272727" style="7" customWidth="1"/>
    <col min="6398" max="6398" width="7.87272727272727" style="7" customWidth="1"/>
    <col min="6399" max="6399" width="6.87272727272727" style="7" customWidth="1"/>
    <col min="6400" max="6400" width="9" style="7" customWidth="1"/>
    <col min="6401" max="6403" width="9" style="7"/>
    <col min="6404" max="6404" width="12.8727272727273" style="7" customWidth="1"/>
    <col min="6405" max="6405" width="9.37272727272727" style="7" customWidth="1"/>
    <col min="6406" max="6406" width="8.12727272727273" style="7" customWidth="1"/>
    <col min="6407" max="6407" width="10.3727272727273" style="7" customWidth="1"/>
    <col min="6408" max="6408" width="6" style="7" customWidth="1"/>
    <col min="6409" max="6409" width="8.5" style="7" customWidth="1"/>
    <col min="6410" max="6414" width="10.8727272727273" style="7" customWidth="1"/>
    <col min="6415" max="6420" width="9" style="7"/>
    <col min="6421" max="6421" width="9.37272727272727" style="7" customWidth="1"/>
    <col min="6422" max="6621" width="9" style="7"/>
    <col min="6622" max="6622" width="7.87272727272727" style="7" customWidth="1"/>
    <col min="6623" max="6623" width="13.8727272727273" style="7" customWidth="1"/>
    <col min="6624" max="6624" width="19.1272727272727" style="7" customWidth="1"/>
    <col min="6625" max="6625" width="9" style="7"/>
    <col min="6626" max="6626" width="12" style="7" customWidth="1"/>
    <col min="6627" max="6628" width="12.1272727272727" style="7" customWidth="1"/>
    <col min="6629" max="6629" width="18.1272727272727" style="7" customWidth="1"/>
    <col min="6630" max="6632" width="9" style="7"/>
    <col min="6633" max="6633" width="9.62727272727273" style="7" customWidth="1"/>
    <col min="6634" max="6635" width="9.87272727272727" style="7" customWidth="1"/>
    <col min="6636" max="6636" width="6.37272727272727" style="7" customWidth="1"/>
    <col min="6637" max="6637" width="6.12727272727273" style="7" customWidth="1"/>
    <col min="6638" max="6638" width="11" style="7" customWidth="1"/>
    <col min="6639" max="6640" width="7.87272727272727" style="7" customWidth="1"/>
    <col min="6641" max="6641" width="10.1272727272727" style="7" customWidth="1"/>
    <col min="6642" max="6642" width="7.12727272727273" style="7" customWidth="1"/>
    <col min="6643" max="6643" width="6.12727272727273" style="7" customWidth="1"/>
    <col min="6644" max="6644" width="12" style="7" customWidth="1"/>
    <col min="6645" max="6645" width="7" style="7" customWidth="1"/>
    <col min="6646" max="6646" width="8.12727272727273" style="7" customWidth="1"/>
    <col min="6647" max="6647" width="9.62727272727273" style="7" customWidth="1"/>
    <col min="6648" max="6648" width="6" style="7" customWidth="1"/>
    <col min="6649" max="6649" width="6.37272727272727" style="7" customWidth="1"/>
    <col min="6650" max="6650" width="9.87272727272727" style="7" customWidth="1"/>
    <col min="6651" max="6651" width="6" style="7" customWidth="1"/>
    <col min="6652" max="6652" width="6.37272727272727" style="7" customWidth="1"/>
    <col min="6653" max="6653" width="9.87272727272727" style="7" customWidth="1"/>
    <col min="6654" max="6654" width="7.87272727272727" style="7" customWidth="1"/>
    <col min="6655" max="6655" width="6.87272727272727" style="7" customWidth="1"/>
    <col min="6656" max="6656" width="9" style="7" customWidth="1"/>
    <col min="6657" max="6659" width="9" style="7"/>
    <col min="6660" max="6660" width="12.8727272727273" style="7" customWidth="1"/>
    <col min="6661" max="6661" width="9.37272727272727" style="7" customWidth="1"/>
    <col min="6662" max="6662" width="8.12727272727273" style="7" customWidth="1"/>
    <col min="6663" max="6663" width="10.3727272727273" style="7" customWidth="1"/>
    <col min="6664" max="6664" width="6" style="7" customWidth="1"/>
    <col min="6665" max="6665" width="8.5" style="7" customWidth="1"/>
    <col min="6666" max="6670" width="10.8727272727273" style="7" customWidth="1"/>
    <col min="6671" max="6676" width="9" style="7"/>
    <col min="6677" max="6677" width="9.37272727272727" style="7" customWidth="1"/>
    <col min="6678" max="6877" width="9" style="7"/>
    <col min="6878" max="6878" width="7.87272727272727" style="7" customWidth="1"/>
    <col min="6879" max="6879" width="13.8727272727273" style="7" customWidth="1"/>
    <col min="6880" max="6880" width="19.1272727272727" style="7" customWidth="1"/>
    <col min="6881" max="6881" width="9" style="7"/>
    <col min="6882" max="6882" width="12" style="7" customWidth="1"/>
    <col min="6883" max="6884" width="12.1272727272727" style="7" customWidth="1"/>
    <col min="6885" max="6885" width="18.1272727272727" style="7" customWidth="1"/>
    <col min="6886" max="6888" width="9" style="7"/>
    <col min="6889" max="6889" width="9.62727272727273" style="7" customWidth="1"/>
    <col min="6890" max="6891" width="9.87272727272727" style="7" customWidth="1"/>
    <col min="6892" max="6892" width="6.37272727272727" style="7" customWidth="1"/>
    <col min="6893" max="6893" width="6.12727272727273" style="7" customWidth="1"/>
    <col min="6894" max="6894" width="11" style="7" customWidth="1"/>
    <col min="6895" max="6896" width="7.87272727272727" style="7" customWidth="1"/>
    <col min="6897" max="6897" width="10.1272727272727" style="7" customWidth="1"/>
    <col min="6898" max="6898" width="7.12727272727273" style="7" customWidth="1"/>
    <col min="6899" max="6899" width="6.12727272727273" style="7" customWidth="1"/>
    <col min="6900" max="6900" width="12" style="7" customWidth="1"/>
    <col min="6901" max="6901" width="7" style="7" customWidth="1"/>
    <col min="6902" max="6902" width="8.12727272727273" style="7" customWidth="1"/>
    <col min="6903" max="6903" width="9.62727272727273" style="7" customWidth="1"/>
    <col min="6904" max="6904" width="6" style="7" customWidth="1"/>
    <col min="6905" max="6905" width="6.37272727272727" style="7" customWidth="1"/>
    <col min="6906" max="6906" width="9.87272727272727" style="7" customWidth="1"/>
    <col min="6907" max="6907" width="6" style="7" customWidth="1"/>
    <col min="6908" max="6908" width="6.37272727272727" style="7" customWidth="1"/>
    <col min="6909" max="6909" width="9.87272727272727" style="7" customWidth="1"/>
    <col min="6910" max="6910" width="7.87272727272727" style="7" customWidth="1"/>
    <col min="6911" max="6911" width="6.87272727272727" style="7" customWidth="1"/>
    <col min="6912" max="6912" width="9" style="7" customWidth="1"/>
    <col min="6913" max="6915" width="9" style="7"/>
    <col min="6916" max="6916" width="12.8727272727273" style="7" customWidth="1"/>
    <col min="6917" max="6917" width="9.37272727272727" style="7" customWidth="1"/>
    <col min="6918" max="6918" width="8.12727272727273" style="7" customWidth="1"/>
    <col min="6919" max="6919" width="10.3727272727273" style="7" customWidth="1"/>
    <col min="6920" max="6920" width="6" style="7" customWidth="1"/>
    <col min="6921" max="6921" width="8.5" style="7" customWidth="1"/>
    <col min="6922" max="6926" width="10.8727272727273" style="7" customWidth="1"/>
    <col min="6927" max="6932" width="9" style="7"/>
    <col min="6933" max="6933" width="9.37272727272727" style="7" customWidth="1"/>
    <col min="6934" max="7133" width="9" style="7"/>
    <col min="7134" max="7134" width="7.87272727272727" style="7" customWidth="1"/>
    <col min="7135" max="7135" width="13.8727272727273" style="7" customWidth="1"/>
    <col min="7136" max="7136" width="19.1272727272727" style="7" customWidth="1"/>
    <col min="7137" max="7137" width="9" style="7"/>
    <col min="7138" max="7138" width="12" style="7" customWidth="1"/>
    <col min="7139" max="7140" width="12.1272727272727" style="7" customWidth="1"/>
    <col min="7141" max="7141" width="18.1272727272727" style="7" customWidth="1"/>
    <col min="7142" max="7144" width="9" style="7"/>
    <col min="7145" max="7145" width="9.62727272727273" style="7" customWidth="1"/>
    <col min="7146" max="7147" width="9.87272727272727" style="7" customWidth="1"/>
    <col min="7148" max="7148" width="6.37272727272727" style="7" customWidth="1"/>
    <col min="7149" max="7149" width="6.12727272727273" style="7" customWidth="1"/>
    <col min="7150" max="7150" width="11" style="7" customWidth="1"/>
    <col min="7151" max="7152" width="7.87272727272727" style="7" customWidth="1"/>
    <col min="7153" max="7153" width="10.1272727272727" style="7" customWidth="1"/>
    <col min="7154" max="7154" width="7.12727272727273" style="7" customWidth="1"/>
    <col min="7155" max="7155" width="6.12727272727273" style="7" customWidth="1"/>
    <col min="7156" max="7156" width="12" style="7" customWidth="1"/>
    <col min="7157" max="7157" width="7" style="7" customWidth="1"/>
    <col min="7158" max="7158" width="8.12727272727273" style="7" customWidth="1"/>
    <col min="7159" max="7159" width="9.62727272727273" style="7" customWidth="1"/>
    <col min="7160" max="7160" width="6" style="7" customWidth="1"/>
    <col min="7161" max="7161" width="6.37272727272727" style="7" customWidth="1"/>
    <col min="7162" max="7162" width="9.87272727272727" style="7" customWidth="1"/>
    <col min="7163" max="7163" width="6" style="7" customWidth="1"/>
    <col min="7164" max="7164" width="6.37272727272727" style="7" customWidth="1"/>
    <col min="7165" max="7165" width="9.87272727272727" style="7" customWidth="1"/>
    <col min="7166" max="7166" width="7.87272727272727" style="7" customWidth="1"/>
    <col min="7167" max="7167" width="6.87272727272727" style="7" customWidth="1"/>
    <col min="7168" max="7168" width="9" style="7" customWidth="1"/>
    <col min="7169" max="7171" width="9" style="7"/>
    <col min="7172" max="7172" width="12.8727272727273" style="7" customWidth="1"/>
    <col min="7173" max="7173" width="9.37272727272727" style="7" customWidth="1"/>
    <col min="7174" max="7174" width="8.12727272727273" style="7" customWidth="1"/>
    <col min="7175" max="7175" width="10.3727272727273" style="7" customWidth="1"/>
    <col min="7176" max="7176" width="6" style="7" customWidth="1"/>
    <col min="7177" max="7177" width="8.5" style="7" customWidth="1"/>
    <col min="7178" max="7182" width="10.8727272727273" style="7" customWidth="1"/>
    <col min="7183" max="7188" width="9" style="7"/>
    <col min="7189" max="7189" width="9.37272727272727" style="7" customWidth="1"/>
    <col min="7190" max="7389" width="9" style="7"/>
    <col min="7390" max="7390" width="7.87272727272727" style="7" customWidth="1"/>
    <col min="7391" max="7391" width="13.8727272727273" style="7" customWidth="1"/>
    <col min="7392" max="7392" width="19.1272727272727" style="7" customWidth="1"/>
    <col min="7393" max="7393" width="9" style="7"/>
    <col min="7394" max="7394" width="12" style="7" customWidth="1"/>
    <col min="7395" max="7396" width="12.1272727272727" style="7" customWidth="1"/>
    <col min="7397" max="7397" width="18.1272727272727" style="7" customWidth="1"/>
    <col min="7398" max="7400" width="9" style="7"/>
    <col min="7401" max="7401" width="9.62727272727273" style="7" customWidth="1"/>
    <col min="7402" max="7403" width="9.87272727272727" style="7" customWidth="1"/>
    <col min="7404" max="7404" width="6.37272727272727" style="7" customWidth="1"/>
    <col min="7405" max="7405" width="6.12727272727273" style="7" customWidth="1"/>
    <col min="7406" max="7406" width="11" style="7" customWidth="1"/>
    <col min="7407" max="7408" width="7.87272727272727" style="7" customWidth="1"/>
    <col min="7409" max="7409" width="10.1272727272727" style="7" customWidth="1"/>
    <col min="7410" max="7410" width="7.12727272727273" style="7" customWidth="1"/>
    <col min="7411" max="7411" width="6.12727272727273" style="7" customWidth="1"/>
    <col min="7412" max="7412" width="12" style="7" customWidth="1"/>
    <col min="7413" max="7413" width="7" style="7" customWidth="1"/>
    <col min="7414" max="7414" width="8.12727272727273" style="7" customWidth="1"/>
    <col min="7415" max="7415" width="9.62727272727273" style="7" customWidth="1"/>
    <col min="7416" max="7416" width="6" style="7" customWidth="1"/>
    <col min="7417" max="7417" width="6.37272727272727" style="7" customWidth="1"/>
    <col min="7418" max="7418" width="9.87272727272727" style="7" customWidth="1"/>
    <col min="7419" max="7419" width="6" style="7" customWidth="1"/>
    <col min="7420" max="7420" width="6.37272727272727" style="7" customWidth="1"/>
    <col min="7421" max="7421" width="9.87272727272727" style="7" customWidth="1"/>
    <col min="7422" max="7422" width="7.87272727272727" style="7" customWidth="1"/>
    <col min="7423" max="7423" width="6.87272727272727" style="7" customWidth="1"/>
    <col min="7424" max="7424" width="9" style="7" customWidth="1"/>
    <col min="7425" max="7427" width="9" style="7"/>
    <col min="7428" max="7428" width="12.8727272727273" style="7" customWidth="1"/>
    <col min="7429" max="7429" width="9.37272727272727" style="7" customWidth="1"/>
    <col min="7430" max="7430" width="8.12727272727273" style="7" customWidth="1"/>
    <col min="7431" max="7431" width="10.3727272727273" style="7" customWidth="1"/>
    <col min="7432" max="7432" width="6" style="7" customWidth="1"/>
    <col min="7433" max="7433" width="8.5" style="7" customWidth="1"/>
    <col min="7434" max="7438" width="10.8727272727273" style="7" customWidth="1"/>
    <col min="7439" max="7444" width="9" style="7"/>
    <col min="7445" max="7445" width="9.37272727272727" style="7" customWidth="1"/>
    <col min="7446" max="7645" width="9" style="7"/>
    <col min="7646" max="7646" width="7.87272727272727" style="7" customWidth="1"/>
    <col min="7647" max="7647" width="13.8727272727273" style="7" customWidth="1"/>
    <col min="7648" max="7648" width="19.1272727272727" style="7" customWidth="1"/>
    <col min="7649" max="7649" width="9" style="7"/>
    <col min="7650" max="7650" width="12" style="7" customWidth="1"/>
    <col min="7651" max="7652" width="12.1272727272727" style="7" customWidth="1"/>
    <col min="7653" max="7653" width="18.1272727272727" style="7" customWidth="1"/>
    <col min="7654" max="7656" width="9" style="7"/>
    <col min="7657" max="7657" width="9.62727272727273" style="7" customWidth="1"/>
    <col min="7658" max="7659" width="9.87272727272727" style="7" customWidth="1"/>
    <col min="7660" max="7660" width="6.37272727272727" style="7" customWidth="1"/>
    <col min="7661" max="7661" width="6.12727272727273" style="7" customWidth="1"/>
    <col min="7662" max="7662" width="11" style="7" customWidth="1"/>
    <col min="7663" max="7664" width="7.87272727272727" style="7" customWidth="1"/>
    <col min="7665" max="7665" width="10.1272727272727" style="7" customWidth="1"/>
    <col min="7666" max="7666" width="7.12727272727273" style="7" customWidth="1"/>
    <col min="7667" max="7667" width="6.12727272727273" style="7" customWidth="1"/>
    <col min="7668" max="7668" width="12" style="7" customWidth="1"/>
    <col min="7669" max="7669" width="7" style="7" customWidth="1"/>
    <col min="7670" max="7670" width="8.12727272727273" style="7" customWidth="1"/>
    <col min="7671" max="7671" width="9.62727272727273" style="7" customWidth="1"/>
    <col min="7672" max="7672" width="6" style="7" customWidth="1"/>
    <col min="7673" max="7673" width="6.37272727272727" style="7" customWidth="1"/>
    <col min="7674" max="7674" width="9.87272727272727" style="7" customWidth="1"/>
    <col min="7675" max="7675" width="6" style="7" customWidth="1"/>
    <col min="7676" max="7676" width="6.37272727272727" style="7" customWidth="1"/>
    <col min="7677" max="7677" width="9.87272727272727" style="7" customWidth="1"/>
    <col min="7678" max="7678" width="7.87272727272727" style="7" customWidth="1"/>
    <col min="7679" max="7679" width="6.87272727272727" style="7" customWidth="1"/>
    <col min="7680" max="7680" width="9" style="7" customWidth="1"/>
    <col min="7681" max="7683" width="9" style="7"/>
    <col min="7684" max="7684" width="12.8727272727273" style="7" customWidth="1"/>
    <col min="7685" max="7685" width="9.37272727272727" style="7" customWidth="1"/>
    <col min="7686" max="7686" width="8.12727272727273" style="7" customWidth="1"/>
    <col min="7687" max="7687" width="10.3727272727273" style="7" customWidth="1"/>
    <col min="7688" max="7688" width="6" style="7" customWidth="1"/>
    <col min="7689" max="7689" width="8.5" style="7" customWidth="1"/>
    <col min="7690" max="7694" width="10.8727272727273" style="7" customWidth="1"/>
    <col min="7695" max="7700" width="9" style="7"/>
    <col min="7701" max="7701" width="9.37272727272727" style="7" customWidth="1"/>
    <col min="7702" max="7901" width="9" style="7"/>
    <col min="7902" max="7902" width="7.87272727272727" style="7" customWidth="1"/>
    <col min="7903" max="7903" width="13.8727272727273" style="7" customWidth="1"/>
    <col min="7904" max="7904" width="19.1272727272727" style="7" customWidth="1"/>
    <col min="7905" max="7905" width="9" style="7"/>
    <col min="7906" max="7906" width="12" style="7" customWidth="1"/>
    <col min="7907" max="7908" width="12.1272727272727" style="7" customWidth="1"/>
    <col min="7909" max="7909" width="18.1272727272727" style="7" customWidth="1"/>
    <col min="7910" max="7912" width="9" style="7"/>
    <col min="7913" max="7913" width="9.62727272727273" style="7" customWidth="1"/>
    <col min="7914" max="7915" width="9.87272727272727" style="7" customWidth="1"/>
    <col min="7916" max="7916" width="6.37272727272727" style="7" customWidth="1"/>
    <col min="7917" max="7917" width="6.12727272727273" style="7" customWidth="1"/>
    <col min="7918" max="7918" width="11" style="7" customWidth="1"/>
    <col min="7919" max="7920" width="7.87272727272727" style="7" customWidth="1"/>
    <col min="7921" max="7921" width="10.1272727272727" style="7" customWidth="1"/>
    <col min="7922" max="7922" width="7.12727272727273" style="7" customWidth="1"/>
    <col min="7923" max="7923" width="6.12727272727273" style="7" customWidth="1"/>
    <col min="7924" max="7924" width="12" style="7" customWidth="1"/>
    <col min="7925" max="7925" width="7" style="7" customWidth="1"/>
    <col min="7926" max="7926" width="8.12727272727273" style="7" customWidth="1"/>
    <col min="7927" max="7927" width="9.62727272727273" style="7" customWidth="1"/>
    <col min="7928" max="7928" width="6" style="7" customWidth="1"/>
    <col min="7929" max="7929" width="6.37272727272727" style="7" customWidth="1"/>
    <col min="7930" max="7930" width="9.87272727272727" style="7" customWidth="1"/>
    <col min="7931" max="7931" width="6" style="7" customWidth="1"/>
    <col min="7932" max="7932" width="6.37272727272727" style="7" customWidth="1"/>
    <col min="7933" max="7933" width="9.87272727272727" style="7" customWidth="1"/>
    <col min="7934" max="7934" width="7.87272727272727" style="7" customWidth="1"/>
    <col min="7935" max="7935" width="6.87272727272727" style="7" customWidth="1"/>
    <col min="7936" max="7936" width="9" style="7" customWidth="1"/>
    <col min="7937" max="7939" width="9" style="7"/>
    <col min="7940" max="7940" width="12.8727272727273" style="7" customWidth="1"/>
    <col min="7941" max="7941" width="9.37272727272727" style="7" customWidth="1"/>
    <col min="7942" max="7942" width="8.12727272727273" style="7" customWidth="1"/>
    <col min="7943" max="7943" width="10.3727272727273" style="7" customWidth="1"/>
    <col min="7944" max="7944" width="6" style="7" customWidth="1"/>
    <col min="7945" max="7945" width="8.5" style="7" customWidth="1"/>
    <col min="7946" max="7950" width="10.8727272727273" style="7" customWidth="1"/>
    <col min="7951" max="7956" width="9" style="7"/>
    <col min="7957" max="7957" width="9.37272727272727" style="7" customWidth="1"/>
    <col min="7958" max="8157" width="9" style="7"/>
    <col min="8158" max="8158" width="7.87272727272727" style="7" customWidth="1"/>
    <col min="8159" max="8159" width="13.8727272727273" style="7" customWidth="1"/>
    <col min="8160" max="8160" width="19.1272727272727" style="7" customWidth="1"/>
    <col min="8161" max="8161" width="9" style="7"/>
    <col min="8162" max="8162" width="12" style="7" customWidth="1"/>
    <col min="8163" max="8164" width="12.1272727272727" style="7" customWidth="1"/>
    <col min="8165" max="8165" width="18.1272727272727" style="7" customWidth="1"/>
    <col min="8166" max="8168" width="9" style="7"/>
    <col min="8169" max="8169" width="9.62727272727273" style="7" customWidth="1"/>
    <col min="8170" max="8171" width="9.87272727272727" style="7" customWidth="1"/>
    <col min="8172" max="8172" width="6.37272727272727" style="7" customWidth="1"/>
    <col min="8173" max="8173" width="6.12727272727273" style="7" customWidth="1"/>
    <col min="8174" max="8174" width="11" style="7" customWidth="1"/>
    <col min="8175" max="8176" width="7.87272727272727" style="7" customWidth="1"/>
    <col min="8177" max="8177" width="10.1272727272727" style="7" customWidth="1"/>
    <col min="8178" max="8178" width="7.12727272727273" style="7" customWidth="1"/>
    <col min="8179" max="8179" width="6.12727272727273" style="7" customWidth="1"/>
    <col min="8180" max="8180" width="12" style="7" customWidth="1"/>
    <col min="8181" max="8181" width="7" style="7" customWidth="1"/>
    <col min="8182" max="8182" width="8.12727272727273" style="7" customWidth="1"/>
    <col min="8183" max="8183" width="9.62727272727273" style="7" customWidth="1"/>
    <col min="8184" max="8184" width="6" style="7" customWidth="1"/>
    <col min="8185" max="8185" width="6.37272727272727" style="7" customWidth="1"/>
    <col min="8186" max="8186" width="9.87272727272727" style="7" customWidth="1"/>
    <col min="8187" max="8187" width="6" style="7" customWidth="1"/>
    <col min="8188" max="8188" width="6.37272727272727" style="7" customWidth="1"/>
    <col min="8189" max="8189" width="9.87272727272727" style="7" customWidth="1"/>
    <col min="8190" max="8190" width="7.87272727272727" style="7" customWidth="1"/>
    <col min="8191" max="8191" width="6.87272727272727" style="7" customWidth="1"/>
    <col min="8192" max="8192" width="9" style="7" customWidth="1"/>
    <col min="8193" max="8195" width="9" style="7"/>
    <col min="8196" max="8196" width="12.8727272727273" style="7" customWidth="1"/>
    <col min="8197" max="8197" width="9.37272727272727" style="7" customWidth="1"/>
    <col min="8198" max="8198" width="8.12727272727273" style="7" customWidth="1"/>
    <col min="8199" max="8199" width="10.3727272727273" style="7" customWidth="1"/>
    <col min="8200" max="8200" width="6" style="7" customWidth="1"/>
    <col min="8201" max="8201" width="8.5" style="7" customWidth="1"/>
    <col min="8202" max="8206" width="10.8727272727273" style="7" customWidth="1"/>
    <col min="8207" max="8212" width="9" style="7"/>
    <col min="8213" max="8213" width="9.37272727272727" style="7" customWidth="1"/>
    <col min="8214" max="8413" width="9" style="7"/>
    <col min="8414" max="8414" width="7.87272727272727" style="7" customWidth="1"/>
    <col min="8415" max="8415" width="13.8727272727273" style="7" customWidth="1"/>
    <col min="8416" max="8416" width="19.1272727272727" style="7" customWidth="1"/>
    <col min="8417" max="8417" width="9" style="7"/>
    <col min="8418" max="8418" width="12" style="7" customWidth="1"/>
    <col min="8419" max="8420" width="12.1272727272727" style="7" customWidth="1"/>
    <col min="8421" max="8421" width="18.1272727272727" style="7" customWidth="1"/>
    <col min="8422" max="8424" width="9" style="7"/>
    <col min="8425" max="8425" width="9.62727272727273" style="7" customWidth="1"/>
    <col min="8426" max="8427" width="9.87272727272727" style="7" customWidth="1"/>
    <col min="8428" max="8428" width="6.37272727272727" style="7" customWidth="1"/>
    <col min="8429" max="8429" width="6.12727272727273" style="7" customWidth="1"/>
    <col min="8430" max="8430" width="11" style="7" customWidth="1"/>
    <col min="8431" max="8432" width="7.87272727272727" style="7" customWidth="1"/>
    <col min="8433" max="8433" width="10.1272727272727" style="7" customWidth="1"/>
    <col min="8434" max="8434" width="7.12727272727273" style="7" customWidth="1"/>
    <col min="8435" max="8435" width="6.12727272727273" style="7" customWidth="1"/>
    <col min="8436" max="8436" width="12" style="7" customWidth="1"/>
    <col min="8437" max="8437" width="7" style="7" customWidth="1"/>
    <col min="8438" max="8438" width="8.12727272727273" style="7" customWidth="1"/>
    <col min="8439" max="8439" width="9.62727272727273" style="7" customWidth="1"/>
    <col min="8440" max="8440" width="6" style="7" customWidth="1"/>
    <col min="8441" max="8441" width="6.37272727272727" style="7" customWidth="1"/>
    <col min="8442" max="8442" width="9.87272727272727" style="7" customWidth="1"/>
    <col min="8443" max="8443" width="6" style="7" customWidth="1"/>
    <col min="8444" max="8444" width="6.37272727272727" style="7" customWidth="1"/>
    <col min="8445" max="8445" width="9.87272727272727" style="7" customWidth="1"/>
    <col min="8446" max="8446" width="7.87272727272727" style="7" customWidth="1"/>
    <col min="8447" max="8447" width="6.87272727272727" style="7" customWidth="1"/>
    <col min="8448" max="8448" width="9" style="7" customWidth="1"/>
    <col min="8449" max="8451" width="9" style="7"/>
    <col min="8452" max="8452" width="12.8727272727273" style="7" customWidth="1"/>
    <col min="8453" max="8453" width="9.37272727272727" style="7" customWidth="1"/>
    <col min="8454" max="8454" width="8.12727272727273" style="7" customWidth="1"/>
    <col min="8455" max="8455" width="10.3727272727273" style="7" customWidth="1"/>
    <col min="8456" max="8456" width="6" style="7" customWidth="1"/>
    <col min="8457" max="8457" width="8.5" style="7" customWidth="1"/>
    <col min="8458" max="8462" width="10.8727272727273" style="7" customWidth="1"/>
    <col min="8463" max="8468" width="9" style="7"/>
    <col min="8469" max="8469" width="9.37272727272727" style="7" customWidth="1"/>
    <col min="8470" max="8669" width="9" style="7"/>
    <col min="8670" max="8670" width="7.87272727272727" style="7" customWidth="1"/>
    <col min="8671" max="8671" width="13.8727272727273" style="7" customWidth="1"/>
    <col min="8672" max="8672" width="19.1272727272727" style="7" customWidth="1"/>
    <col min="8673" max="8673" width="9" style="7"/>
    <col min="8674" max="8674" width="12" style="7" customWidth="1"/>
    <col min="8675" max="8676" width="12.1272727272727" style="7" customWidth="1"/>
    <col min="8677" max="8677" width="18.1272727272727" style="7" customWidth="1"/>
    <col min="8678" max="8680" width="9" style="7"/>
    <col min="8681" max="8681" width="9.62727272727273" style="7" customWidth="1"/>
    <col min="8682" max="8683" width="9.87272727272727" style="7" customWidth="1"/>
    <col min="8684" max="8684" width="6.37272727272727" style="7" customWidth="1"/>
    <col min="8685" max="8685" width="6.12727272727273" style="7" customWidth="1"/>
    <col min="8686" max="8686" width="11" style="7" customWidth="1"/>
    <col min="8687" max="8688" width="7.87272727272727" style="7" customWidth="1"/>
    <col min="8689" max="8689" width="10.1272727272727" style="7" customWidth="1"/>
    <col min="8690" max="8690" width="7.12727272727273" style="7" customWidth="1"/>
    <col min="8691" max="8691" width="6.12727272727273" style="7" customWidth="1"/>
    <col min="8692" max="8692" width="12" style="7" customWidth="1"/>
    <col min="8693" max="8693" width="7" style="7" customWidth="1"/>
    <col min="8694" max="8694" width="8.12727272727273" style="7" customWidth="1"/>
    <col min="8695" max="8695" width="9.62727272727273" style="7" customWidth="1"/>
    <col min="8696" max="8696" width="6" style="7" customWidth="1"/>
    <col min="8697" max="8697" width="6.37272727272727" style="7" customWidth="1"/>
    <col min="8698" max="8698" width="9.87272727272727" style="7" customWidth="1"/>
    <col min="8699" max="8699" width="6" style="7" customWidth="1"/>
    <col min="8700" max="8700" width="6.37272727272727" style="7" customWidth="1"/>
    <col min="8701" max="8701" width="9.87272727272727" style="7" customWidth="1"/>
    <col min="8702" max="8702" width="7.87272727272727" style="7" customWidth="1"/>
    <col min="8703" max="8703" width="6.87272727272727" style="7" customWidth="1"/>
    <col min="8704" max="8704" width="9" style="7" customWidth="1"/>
    <col min="8705" max="8707" width="9" style="7"/>
    <col min="8708" max="8708" width="12.8727272727273" style="7" customWidth="1"/>
    <col min="8709" max="8709" width="9.37272727272727" style="7" customWidth="1"/>
    <col min="8710" max="8710" width="8.12727272727273" style="7" customWidth="1"/>
    <col min="8711" max="8711" width="10.3727272727273" style="7" customWidth="1"/>
    <col min="8712" max="8712" width="6" style="7" customWidth="1"/>
    <col min="8713" max="8713" width="8.5" style="7" customWidth="1"/>
    <col min="8714" max="8718" width="10.8727272727273" style="7" customWidth="1"/>
    <col min="8719" max="8724" width="9" style="7"/>
    <col min="8725" max="8725" width="9.37272727272727" style="7" customWidth="1"/>
    <col min="8726" max="8925" width="9" style="7"/>
    <col min="8926" max="8926" width="7.87272727272727" style="7" customWidth="1"/>
    <col min="8927" max="8927" width="13.8727272727273" style="7" customWidth="1"/>
    <col min="8928" max="8928" width="19.1272727272727" style="7" customWidth="1"/>
    <col min="8929" max="8929" width="9" style="7"/>
    <col min="8930" max="8930" width="12" style="7" customWidth="1"/>
    <col min="8931" max="8932" width="12.1272727272727" style="7" customWidth="1"/>
    <col min="8933" max="8933" width="18.1272727272727" style="7" customWidth="1"/>
    <col min="8934" max="8936" width="9" style="7"/>
    <col min="8937" max="8937" width="9.62727272727273" style="7" customWidth="1"/>
    <col min="8938" max="8939" width="9.87272727272727" style="7" customWidth="1"/>
    <col min="8940" max="8940" width="6.37272727272727" style="7" customWidth="1"/>
    <col min="8941" max="8941" width="6.12727272727273" style="7" customWidth="1"/>
    <col min="8942" max="8942" width="11" style="7" customWidth="1"/>
    <col min="8943" max="8944" width="7.87272727272727" style="7" customWidth="1"/>
    <col min="8945" max="8945" width="10.1272727272727" style="7" customWidth="1"/>
    <col min="8946" max="8946" width="7.12727272727273" style="7" customWidth="1"/>
    <col min="8947" max="8947" width="6.12727272727273" style="7" customWidth="1"/>
    <col min="8948" max="8948" width="12" style="7" customWidth="1"/>
    <col min="8949" max="8949" width="7" style="7" customWidth="1"/>
    <col min="8950" max="8950" width="8.12727272727273" style="7" customWidth="1"/>
    <col min="8951" max="8951" width="9.62727272727273" style="7" customWidth="1"/>
    <col min="8952" max="8952" width="6" style="7" customWidth="1"/>
    <col min="8953" max="8953" width="6.37272727272727" style="7" customWidth="1"/>
    <col min="8954" max="8954" width="9.87272727272727" style="7" customWidth="1"/>
    <col min="8955" max="8955" width="6" style="7" customWidth="1"/>
    <col min="8956" max="8956" width="6.37272727272727" style="7" customWidth="1"/>
    <col min="8957" max="8957" width="9.87272727272727" style="7" customWidth="1"/>
    <col min="8958" max="8958" width="7.87272727272727" style="7" customWidth="1"/>
    <col min="8959" max="8959" width="6.87272727272727" style="7" customWidth="1"/>
    <col min="8960" max="8960" width="9" style="7" customWidth="1"/>
    <col min="8961" max="8963" width="9" style="7"/>
    <col min="8964" max="8964" width="12.8727272727273" style="7" customWidth="1"/>
    <col min="8965" max="8965" width="9.37272727272727" style="7" customWidth="1"/>
    <col min="8966" max="8966" width="8.12727272727273" style="7" customWidth="1"/>
    <col min="8967" max="8967" width="10.3727272727273" style="7" customWidth="1"/>
    <col min="8968" max="8968" width="6" style="7" customWidth="1"/>
    <col min="8969" max="8969" width="8.5" style="7" customWidth="1"/>
    <col min="8970" max="8974" width="10.8727272727273" style="7" customWidth="1"/>
    <col min="8975" max="8980" width="9" style="7"/>
    <col min="8981" max="8981" width="9.37272727272727" style="7" customWidth="1"/>
    <col min="8982" max="9181" width="9" style="7"/>
    <col min="9182" max="9182" width="7.87272727272727" style="7" customWidth="1"/>
    <col min="9183" max="9183" width="13.8727272727273" style="7" customWidth="1"/>
    <col min="9184" max="9184" width="19.1272727272727" style="7" customWidth="1"/>
    <col min="9185" max="9185" width="9" style="7"/>
    <col min="9186" max="9186" width="12" style="7" customWidth="1"/>
    <col min="9187" max="9188" width="12.1272727272727" style="7" customWidth="1"/>
    <col min="9189" max="9189" width="18.1272727272727" style="7" customWidth="1"/>
    <col min="9190" max="9192" width="9" style="7"/>
    <col min="9193" max="9193" width="9.62727272727273" style="7" customWidth="1"/>
    <col min="9194" max="9195" width="9.87272727272727" style="7" customWidth="1"/>
    <col min="9196" max="9196" width="6.37272727272727" style="7" customWidth="1"/>
    <col min="9197" max="9197" width="6.12727272727273" style="7" customWidth="1"/>
    <col min="9198" max="9198" width="11" style="7" customWidth="1"/>
    <col min="9199" max="9200" width="7.87272727272727" style="7" customWidth="1"/>
    <col min="9201" max="9201" width="10.1272727272727" style="7" customWidth="1"/>
    <col min="9202" max="9202" width="7.12727272727273" style="7" customWidth="1"/>
    <col min="9203" max="9203" width="6.12727272727273" style="7" customWidth="1"/>
    <col min="9204" max="9204" width="12" style="7" customWidth="1"/>
    <col min="9205" max="9205" width="7" style="7" customWidth="1"/>
    <col min="9206" max="9206" width="8.12727272727273" style="7" customWidth="1"/>
    <col min="9207" max="9207" width="9.62727272727273" style="7" customWidth="1"/>
    <col min="9208" max="9208" width="6" style="7" customWidth="1"/>
    <col min="9209" max="9209" width="6.37272727272727" style="7" customWidth="1"/>
    <col min="9210" max="9210" width="9.87272727272727" style="7" customWidth="1"/>
    <col min="9211" max="9211" width="6" style="7" customWidth="1"/>
    <col min="9212" max="9212" width="6.37272727272727" style="7" customWidth="1"/>
    <col min="9213" max="9213" width="9.87272727272727" style="7" customWidth="1"/>
    <col min="9214" max="9214" width="7.87272727272727" style="7" customWidth="1"/>
    <col min="9215" max="9215" width="6.87272727272727" style="7" customWidth="1"/>
    <col min="9216" max="9216" width="9" style="7" customWidth="1"/>
    <col min="9217" max="9219" width="9" style="7"/>
    <col min="9220" max="9220" width="12.8727272727273" style="7" customWidth="1"/>
    <col min="9221" max="9221" width="9.37272727272727" style="7" customWidth="1"/>
    <col min="9222" max="9222" width="8.12727272727273" style="7" customWidth="1"/>
    <col min="9223" max="9223" width="10.3727272727273" style="7" customWidth="1"/>
    <col min="9224" max="9224" width="6" style="7" customWidth="1"/>
    <col min="9225" max="9225" width="8.5" style="7" customWidth="1"/>
    <col min="9226" max="9230" width="10.8727272727273" style="7" customWidth="1"/>
    <col min="9231" max="9236" width="9" style="7"/>
    <col min="9237" max="9237" width="9.37272727272727" style="7" customWidth="1"/>
    <col min="9238" max="9437" width="9" style="7"/>
    <col min="9438" max="9438" width="7.87272727272727" style="7" customWidth="1"/>
    <col min="9439" max="9439" width="13.8727272727273" style="7" customWidth="1"/>
    <col min="9440" max="9440" width="19.1272727272727" style="7" customWidth="1"/>
    <col min="9441" max="9441" width="9" style="7"/>
    <col min="9442" max="9442" width="12" style="7" customWidth="1"/>
    <col min="9443" max="9444" width="12.1272727272727" style="7" customWidth="1"/>
    <col min="9445" max="9445" width="18.1272727272727" style="7" customWidth="1"/>
    <col min="9446" max="9448" width="9" style="7"/>
    <col min="9449" max="9449" width="9.62727272727273" style="7" customWidth="1"/>
    <col min="9450" max="9451" width="9.87272727272727" style="7" customWidth="1"/>
    <col min="9452" max="9452" width="6.37272727272727" style="7" customWidth="1"/>
    <col min="9453" max="9453" width="6.12727272727273" style="7" customWidth="1"/>
    <col min="9454" max="9454" width="11" style="7" customWidth="1"/>
    <col min="9455" max="9456" width="7.87272727272727" style="7" customWidth="1"/>
    <col min="9457" max="9457" width="10.1272727272727" style="7" customWidth="1"/>
    <col min="9458" max="9458" width="7.12727272727273" style="7" customWidth="1"/>
    <col min="9459" max="9459" width="6.12727272727273" style="7" customWidth="1"/>
    <col min="9460" max="9460" width="12" style="7" customWidth="1"/>
    <col min="9461" max="9461" width="7" style="7" customWidth="1"/>
    <col min="9462" max="9462" width="8.12727272727273" style="7" customWidth="1"/>
    <col min="9463" max="9463" width="9.62727272727273" style="7" customWidth="1"/>
    <col min="9464" max="9464" width="6" style="7" customWidth="1"/>
    <col min="9465" max="9465" width="6.37272727272727" style="7" customWidth="1"/>
    <col min="9466" max="9466" width="9.87272727272727" style="7" customWidth="1"/>
    <col min="9467" max="9467" width="6" style="7" customWidth="1"/>
    <col min="9468" max="9468" width="6.37272727272727" style="7" customWidth="1"/>
    <col min="9469" max="9469" width="9.87272727272727" style="7" customWidth="1"/>
    <col min="9470" max="9470" width="7.87272727272727" style="7" customWidth="1"/>
    <col min="9471" max="9471" width="6.87272727272727" style="7" customWidth="1"/>
    <col min="9472" max="9472" width="9" style="7" customWidth="1"/>
    <col min="9473" max="9475" width="9" style="7"/>
    <col min="9476" max="9476" width="12.8727272727273" style="7" customWidth="1"/>
    <col min="9477" max="9477" width="9.37272727272727" style="7" customWidth="1"/>
    <col min="9478" max="9478" width="8.12727272727273" style="7" customWidth="1"/>
    <col min="9479" max="9479" width="10.3727272727273" style="7" customWidth="1"/>
    <col min="9480" max="9480" width="6" style="7" customWidth="1"/>
    <col min="9481" max="9481" width="8.5" style="7" customWidth="1"/>
    <col min="9482" max="9486" width="10.8727272727273" style="7" customWidth="1"/>
    <col min="9487" max="9492" width="9" style="7"/>
    <col min="9493" max="9493" width="9.37272727272727" style="7" customWidth="1"/>
    <col min="9494" max="9693" width="9" style="7"/>
    <col min="9694" max="9694" width="7.87272727272727" style="7" customWidth="1"/>
    <col min="9695" max="9695" width="13.8727272727273" style="7" customWidth="1"/>
    <col min="9696" max="9696" width="19.1272727272727" style="7" customWidth="1"/>
    <col min="9697" max="9697" width="9" style="7"/>
    <col min="9698" max="9698" width="12" style="7" customWidth="1"/>
    <col min="9699" max="9700" width="12.1272727272727" style="7" customWidth="1"/>
    <col min="9701" max="9701" width="18.1272727272727" style="7" customWidth="1"/>
    <col min="9702" max="9704" width="9" style="7"/>
    <col min="9705" max="9705" width="9.62727272727273" style="7" customWidth="1"/>
    <col min="9706" max="9707" width="9.87272727272727" style="7" customWidth="1"/>
    <col min="9708" max="9708" width="6.37272727272727" style="7" customWidth="1"/>
    <col min="9709" max="9709" width="6.12727272727273" style="7" customWidth="1"/>
    <col min="9710" max="9710" width="11" style="7" customWidth="1"/>
    <col min="9711" max="9712" width="7.87272727272727" style="7" customWidth="1"/>
    <col min="9713" max="9713" width="10.1272727272727" style="7" customWidth="1"/>
    <col min="9714" max="9714" width="7.12727272727273" style="7" customWidth="1"/>
    <col min="9715" max="9715" width="6.12727272727273" style="7" customWidth="1"/>
    <col min="9716" max="9716" width="12" style="7" customWidth="1"/>
    <col min="9717" max="9717" width="7" style="7" customWidth="1"/>
    <col min="9718" max="9718" width="8.12727272727273" style="7" customWidth="1"/>
    <col min="9719" max="9719" width="9.62727272727273" style="7" customWidth="1"/>
    <col min="9720" max="9720" width="6" style="7" customWidth="1"/>
    <col min="9721" max="9721" width="6.37272727272727" style="7" customWidth="1"/>
    <col min="9722" max="9722" width="9.87272727272727" style="7" customWidth="1"/>
    <col min="9723" max="9723" width="6" style="7" customWidth="1"/>
    <col min="9724" max="9724" width="6.37272727272727" style="7" customWidth="1"/>
    <col min="9725" max="9725" width="9.87272727272727" style="7" customWidth="1"/>
    <col min="9726" max="9726" width="7.87272727272727" style="7" customWidth="1"/>
    <col min="9727" max="9727" width="6.87272727272727" style="7" customWidth="1"/>
    <col min="9728" max="9728" width="9" style="7" customWidth="1"/>
    <col min="9729" max="9731" width="9" style="7"/>
    <col min="9732" max="9732" width="12.8727272727273" style="7" customWidth="1"/>
    <col min="9733" max="9733" width="9.37272727272727" style="7" customWidth="1"/>
    <col min="9734" max="9734" width="8.12727272727273" style="7" customWidth="1"/>
    <col min="9735" max="9735" width="10.3727272727273" style="7" customWidth="1"/>
    <col min="9736" max="9736" width="6" style="7" customWidth="1"/>
    <col min="9737" max="9737" width="8.5" style="7" customWidth="1"/>
    <col min="9738" max="9742" width="10.8727272727273" style="7" customWidth="1"/>
    <col min="9743" max="9748" width="9" style="7"/>
    <col min="9749" max="9749" width="9.37272727272727" style="7" customWidth="1"/>
    <col min="9750" max="9949" width="9" style="7"/>
    <col min="9950" max="9950" width="7.87272727272727" style="7" customWidth="1"/>
    <col min="9951" max="9951" width="13.8727272727273" style="7" customWidth="1"/>
    <col min="9952" max="9952" width="19.1272727272727" style="7" customWidth="1"/>
    <col min="9953" max="9953" width="9" style="7"/>
    <col min="9954" max="9954" width="12" style="7" customWidth="1"/>
    <col min="9955" max="9956" width="12.1272727272727" style="7" customWidth="1"/>
    <col min="9957" max="9957" width="18.1272727272727" style="7" customWidth="1"/>
    <col min="9958" max="9960" width="9" style="7"/>
    <col min="9961" max="9961" width="9.62727272727273" style="7" customWidth="1"/>
    <col min="9962" max="9963" width="9.87272727272727" style="7" customWidth="1"/>
    <col min="9964" max="9964" width="6.37272727272727" style="7" customWidth="1"/>
    <col min="9965" max="9965" width="6.12727272727273" style="7" customWidth="1"/>
    <col min="9966" max="9966" width="11" style="7" customWidth="1"/>
    <col min="9967" max="9968" width="7.87272727272727" style="7" customWidth="1"/>
    <col min="9969" max="9969" width="10.1272727272727" style="7" customWidth="1"/>
    <col min="9970" max="9970" width="7.12727272727273" style="7" customWidth="1"/>
    <col min="9971" max="9971" width="6.12727272727273" style="7" customWidth="1"/>
    <col min="9972" max="9972" width="12" style="7" customWidth="1"/>
    <col min="9973" max="9973" width="7" style="7" customWidth="1"/>
    <col min="9974" max="9974" width="8.12727272727273" style="7" customWidth="1"/>
    <col min="9975" max="9975" width="9.62727272727273" style="7" customWidth="1"/>
    <col min="9976" max="9976" width="6" style="7" customWidth="1"/>
    <col min="9977" max="9977" width="6.37272727272727" style="7" customWidth="1"/>
    <col min="9978" max="9978" width="9.87272727272727" style="7" customWidth="1"/>
    <col min="9979" max="9979" width="6" style="7" customWidth="1"/>
    <col min="9980" max="9980" width="6.37272727272727" style="7" customWidth="1"/>
    <col min="9981" max="9981" width="9.87272727272727" style="7" customWidth="1"/>
    <col min="9982" max="9982" width="7.87272727272727" style="7" customWidth="1"/>
    <col min="9983" max="9983" width="6.87272727272727" style="7" customWidth="1"/>
    <col min="9984" max="9984" width="9" style="7" customWidth="1"/>
    <col min="9985" max="9987" width="9" style="7"/>
    <col min="9988" max="9988" width="12.8727272727273" style="7" customWidth="1"/>
    <col min="9989" max="9989" width="9.37272727272727" style="7" customWidth="1"/>
    <col min="9990" max="9990" width="8.12727272727273" style="7" customWidth="1"/>
    <col min="9991" max="9991" width="10.3727272727273" style="7" customWidth="1"/>
    <col min="9992" max="9992" width="6" style="7" customWidth="1"/>
    <col min="9993" max="9993" width="8.5" style="7" customWidth="1"/>
    <col min="9994" max="9998" width="10.8727272727273" style="7" customWidth="1"/>
    <col min="9999" max="10004" width="9" style="7"/>
    <col min="10005" max="10005" width="9.37272727272727" style="7" customWidth="1"/>
    <col min="10006" max="10205" width="9" style="7"/>
    <col min="10206" max="10206" width="7.87272727272727" style="7" customWidth="1"/>
    <col min="10207" max="10207" width="13.8727272727273" style="7" customWidth="1"/>
    <col min="10208" max="10208" width="19.1272727272727" style="7" customWidth="1"/>
    <col min="10209" max="10209" width="9" style="7"/>
    <col min="10210" max="10210" width="12" style="7" customWidth="1"/>
    <col min="10211" max="10212" width="12.1272727272727" style="7" customWidth="1"/>
    <col min="10213" max="10213" width="18.1272727272727" style="7" customWidth="1"/>
    <col min="10214" max="10216" width="9" style="7"/>
    <col min="10217" max="10217" width="9.62727272727273" style="7" customWidth="1"/>
    <col min="10218" max="10219" width="9.87272727272727" style="7" customWidth="1"/>
    <col min="10220" max="10220" width="6.37272727272727" style="7" customWidth="1"/>
    <col min="10221" max="10221" width="6.12727272727273" style="7" customWidth="1"/>
    <col min="10222" max="10222" width="11" style="7" customWidth="1"/>
    <col min="10223" max="10224" width="7.87272727272727" style="7" customWidth="1"/>
    <col min="10225" max="10225" width="10.1272727272727" style="7" customWidth="1"/>
    <col min="10226" max="10226" width="7.12727272727273" style="7" customWidth="1"/>
    <col min="10227" max="10227" width="6.12727272727273" style="7" customWidth="1"/>
    <col min="10228" max="10228" width="12" style="7" customWidth="1"/>
    <col min="10229" max="10229" width="7" style="7" customWidth="1"/>
    <col min="10230" max="10230" width="8.12727272727273" style="7" customWidth="1"/>
    <col min="10231" max="10231" width="9.62727272727273" style="7" customWidth="1"/>
    <col min="10232" max="10232" width="6" style="7" customWidth="1"/>
    <col min="10233" max="10233" width="6.37272727272727" style="7" customWidth="1"/>
    <col min="10234" max="10234" width="9.87272727272727" style="7" customWidth="1"/>
    <col min="10235" max="10235" width="6" style="7" customWidth="1"/>
    <col min="10236" max="10236" width="6.37272727272727" style="7" customWidth="1"/>
    <col min="10237" max="10237" width="9.87272727272727" style="7" customWidth="1"/>
    <col min="10238" max="10238" width="7.87272727272727" style="7" customWidth="1"/>
    <col min="10239" max="10239" width="6.87272727272727" style="7" customWidth="1"/>
    <col min="10240" max="10240" width="9" style="7" customWidth="1"/>
    <col min="10241" max="10243" width="9" style="7"/>
    <col min="10244" max="10244" width="12.8727272727273" style="7" customWidth="1"/>
    <col min="10245" max="10245" width="9.37272727272727" style="7" customWidth="1"/>
    <col min="10246" max="10246" width="8.12727272727273" style="7" customWidth="1"/>
    <col min="10247" max="10247" width="10.3727272727273" style="7" customWidth="1"/>
    <col min="10248" max="10248" width="6" style="7" customWidth="1"/>
    <col min="10249" max="10249" width="8.5" style="7" customWidth="1"/>
    <col min="10250" max="10254" width="10.8727272727273" style="7" customWidth="1"/>
    <col min="10255" max="10260" width="9" style="7"/>
    <col min="10261" max="10261" width="9.37272727272727" style="7" customWidth="1"/>
    <col min="10262" max="10461" width="9" style="7"/>
    <col min="10462" max="10462" width="7.87272727272727" style="7" customWidth="1"/>
    <col min="10463" max="10463" width="13.8727272727273" style="7" customWidth="1"/>
    <col min="10464" max="10464" width="19.1272727272727" style="7" customWidth="1"/>
    <col min="10465" max="10465" width="9" style="7"/>
    <col min="10466" max="10466" width="12" style="7" customWidth="1"/>
    <col min="10467" max="10468" width="12.1272727272727" style="7" customWidth="1"/>
    <col min="10469" max="10469" width="18.1272727272727" style="7" customWidth="1"/>
    <col min="10470" max="10472" width="9" style="7"/>
    <col min="10473" max="10473" width="9.62727272727273" style="7" customWidth="1"/>
    <col min="10474" max="10475" width="9.87272727272727" style="7" customWidth="1"/>
    <col min="10476" max="10476" width="6.37272727272727" style="7" customWidth="1"/>
    <col min="10477" max="10477" width="6.12727272727273" style="7" customWidth="1"/>
    <col min="10478" max="10478" width="11" style="7" customWidth="1"/>
    <col min="10479" max="10480" width="7.87272727272727" style="7" customWidth="1"/>
    <col min="10481" max="10481" width="10.1272727272727" style="7" customWidth="1"/>
    <col min="10482" max="10482" width="7.12727272727273" style="7" customWidth="1"/>
    <col min="10483" max="10483" width="6.12727272727273" style="7" customWidth="1"/>
    <col min="10484" max="10484" width="12" style="7" customWidth="1"/>
    <col min="10485" max="10485" width="7" style="7" customWidth="1"/>
    <col min="10486" max="10486" width="8.12727272727273" style="7" customWidth="1"/>
    <col min="10487" max="10487" width="9.62727272727273" style="7" customWidth="1"/>
    <col min="10488" max="10488" width="6" style="7" customWidth="1"/>
    <col min="10489" max="10489" width="6.37272727272727" style="7" customWidth="1"/>
    <col min="10490" max="10490" width="9.87272727272727" style="7" customWidth="1"/>
    <col min="10491" max="10491" width="6" style="7" customWidth="1"/>
    <col min="10492" max="10492" width="6.37272727272727" style="7" customWidth="1"/>
    <col min="10493" max="10493" width="9.87272727272727" style="7" customWidth="1"/>
    <col min="10494" max="10494" width="7.87272727272727" style="7" customWidth="1"/>
    <col min="10495" max="10495" width="6.87272727272727" style="7" customWidth="1"/>
    <col min="10496" max="10496" width="9" style="7" customWidth="1"/>
    <col min="10497" max="10499" width="9" style="7"/>
    <col min="10500" max="10500" width="12.8727272727273" style="7" customWidth="1"/>
    <col min="10501" max="10501" width="9.37272727272727" style="7" customWidth="1"/>
    <col min="10502" max="10502" width="8.12727272727273" style="7" customWidth="1"/>
    <col min="10503" max="10503" width="10.3727272727273" style="7" customWidth="1"/>
    <col min="10504" max="10504" width="6" style="7" customWidth="1"/>
    <col min="10505" max="10505" width="8.5" style="7" customWidth="1"/>
    <col min="10506" max="10510" width="10.8727272727273" style="7" customWidth="1"/>
    <col min="10511" max="10516" width="9" style="7"/>
    <col min="10517" max="10517" width="9.37272727272727" style="7" customWidth="1"/>
    <col min="10518" max="10717" width="9" style="7"/>
    <col min="10718" max="10718" width="7.87272727272727" style="7" customWidth="1"/>
    <col min="10719" max="10719" width="13.8727272727273" style="7" customWidth="1"/>
    <col min="10720" max="10720" width="19.1272727272727" style="7" customWidth="1"/>
    <col min="10721" max="10721" width="9" style="7"/>
    <col min="10722" max="10722" width="12" style="7" customWidth="1"/>
    <col min="10723" max="10724" width="12.1272727272727" style="7" customWidth="1"/>
    <col min="10725" max="10725" width="18.1272727272727" style="7" customWidth="1"/>
    <col min="10726" max="10728" width="9" style="7"/>
    <col min="10729" max="10729" width="9.62727272727273" style="7" customWidth="1"/>
    <col min="10730" max="10731" width="9.87272727272727" style="7" customWidth="1"/>
    <col min="10732" max="10732" width="6.37272727272727" style="7" customWidth="1"/>
    <col min="10733" max="10733" width="6.12727272727273" style="7" customWidth="1"/>
    <col min="10734" max="10734" width="11" style="7" customWidth="1"/>
    <col min="10735" max="10736" width="7.87272727272727" style="7" customWidth="1"/>
    <col min="10737" max="10737" width="10.1272727272727" style="7" customWidth="1"/>
    <col min="10738" max="10738" width="7.12727272727273" style="7" customWidth="1"/>
    <col min="10739" max="10739" width="6.12727272727273" style="7" customWidth="1"/>
    <col min="10740" max="10740" width="12" style="7" customWidth="1"/>
    <col min="10741" max="10741" width="7" style="7" customWidth="1"/>
    <col min="10742" max="10742" width="8.12727272727273" style="7" customWidth="1"/>
    <col min="10743" max="10743" width="9.62727272727273" style="7" customWidth="1"/>
    <col min="10744" max="10744" width="6" style="7" customWidth="1"/>
    <col min="10745" max="10745" width="6.37272727272727" style="7" customWidth="1"/>
    <col min="10746" max="10746" width="9.87272727272727" style="7" customWidth="1"/>
    <col min="10747" max="10747" width="6" style="7" customWidth="1"/>
    <col min="10748" max="10748" width="6.37272727272727" style="7" customWidth="1"/>
    <col min="10749" max="10749" width="9.87272727272727" style="7" customWidth="1"/>
    <col min="10750" max="10750" width="7.87272727272727" style="7" customWidth="1"/>
    <col min="10751" max="10751" width="6.87272727272727" style="7" customWidth="1"/>
    <col min="10752" max="10752" width="9" style="7" customWidth="1"/>
    <col min="10753" max="10755" width="9" style="7"/>
    <col min="10756" max="10756" width="12.8727272727273" style="7" customWidth="1"/>
    <col min="10757" max="10757" width="9.37272727272727" style="7" customWidth="1"/>
    <col min="10758" max="10758" width="8.12727272727273" style="7" customWidth="1"/>
    <col min="10759" max="10759" width="10.3727272727273" style="7" customWidth="1"/>
    <col min="10760" max="10760" width="6" style="7" customWidth="1"/>
    <col min="10761" max="10761" width="8.5" style="7" customWidth="1"/>
    <col min="10762" max="10766" width="10.8727272727273" style="7" customWidth="1"/>
    <col min="10767" max="10772" width="9" style="7"/>
    <col min="10773" max="10773" width="9.37272727272727" style="7" customWidth="1"/>
    <col min="10774" max="10973" width="9" style="7"/>
    <col min="10974" max="10974" width="7.87272727272727" style="7" customWidth="1"/>
    <col min="10975" max="10975" width="13.8727272727273" style="7" customWidth="1"/>
    <col min="10976" max="10976" width="19.1272727272727" style="7" customWidth="1"/>
    <col min="10977" max="10977" width="9" style="7"/>
    <col min="10978" max="10978" width="12" style="7" customWidth="1"/>
    <col min="10979" max="10980" width="12.1272727272727" style="7" customWidth="1"/>
    <col min="10981" max="10981" width="18.1272727272727" style="7" customWidth="1"/>
    <col min="10982" max="10984" width="9" style="7"/>
    <col min="10985" max="10985" width="9.62727272727273" style="7" customWidth="1"/>
    <col min="10986" max="10987" width="9.87272727272727" style="7" customWidth="1"/>
    <col min="10988" max="10988" width="6.37272727272727" style="7" customWidth="1"/>
    <col min="10989" max="10989" width="6.12727272727273" style="7" customWidth="1"/>
    <col min="10990" max="10990" width="11" style="7" customWidth="1"/>
    <col min="10991" max="10992" width="7.87272727272727" style="7" customWidth="1"/>
    <col min="10993" max="10993" width="10.1272727272727" style="7" customWidth="1"/>
    <col min="10994" max="10994" width="7.12727272727273" style="7" customWidth="1"/>
    <col min="10995" max="10995" width="6.12727272727273" style="7" customWidth="1"/>
    <col min="10996" max="10996" width="12" style="7" customWidth="1"/>
    <col min="10997" max="10997" width="7" style="7" customWidth="1"/>
    <col min="10998" max="10998" width="8.12727272727273" style="7" customWidth="1"/>
    <col min="10999" max="10999" width="9.62727272727273" style="7" customWidth="1"/>
    <col min="11000" max="11000" width="6" style="7" customWidth="1"/>
    <col min="11001" max="11001" width="6.37272727272727" style="7" customWidth="1"/>
    <col min="11002" max="11002" width="9.87272727272727" style="7" customWidth="1"/>
    <col min="11003" max="11003" width="6" style="7" customWidth="1"/>
    <col min="11004" max="11004" width="6.37272727272727" style="7" customWidth="1"/>
    <col min="11005" max="11005" width="9.87272727272727" style="7" customWidth="1"/>
    <col min="11006" max="11006" width="7.87272727272727" style="7" customWidth="1"/>
    <col min="11007" max="11007" width="6.87272727272727" style="7" customWidth="1"/>
    <col min="11008" max="11008" width="9" style="7" customWidth="1"/>
    <col min="11009" max="11011" width="9" style="7"/>
    <col min="11012" max="11012" width="12.8727272727273" style="7" customWidth="1"/>
    <col min="11013" max="11013" width="9.37272727272727" style="7" customWidth="1"/>
    <col min="11014" max="11014" width="8.12727272727273" style="7" customWidth="1"/>
    <col min="11015" max="11015" width="10.3727272727273" style="7" customWidth="1"/>
    <col min="11016" max="11016" width="6" style="7" customWidth="1"/>
    <col min="11017" max="11017" width="8.5" style="7" customWidth="1"/>
    <col min="11018" max="11022" width="10.8727272727273" style="7" customWidth="1"/>
    <col min="11023" max="11028" width="9" style="7"/>
    <col min="11029" max="11029" width="9.37272727272727" style="7" customWidth="1"/>
    <col min="11030" max="11229" width="9" style="7"/>
    <col min="11230" max="11230" width="7.87272727272727" style="7" customWidth="1"/>
    <col min="11231" max="11231" width="13.8727272727273" style="7" customWidth="1"/>
    <col min="11232" max="11232" width="19.1272727272727" style="7" customWidth="1"/>
    <col min="11233" max="11233" width="9" style="7"/>
    <col min="11234" max="11234" width="12" style="7" customWidth="1"/>
    <col min="11235" max="11236" width="12.1272727272727" style="7" customWidth="1"/>
    <col min="11237" max="11237" width="18.1272727272727" style="7" customWidth="1"/>
    <col min="11238" max="11240" width="9" style="7"/>
    <col min="11241" max="11241" width="9.62727272727273" style="7" customWidth="1"/>
    <col min="11242" max="11243" width="9.87272727272727" style="7" customWidth="1"/>
    <col min="11244" max="11244" width="6.37272727272727" style="7" customWidth="1"/>
    <col min="11245" max="11245" width="6.12727272727273" style="7" customWidth="1"/>
    <col min="11246" max="11246" width="11" style="7" customWidth="1"/>
    <col min="11247" max="11248" width="7.87272727272727" style="7" customWidth="1"/>
    <col min="11249" max="11249" width="10.1272727272727" style="7" customWidth="1"/>
    <col min="11250" max="11250" width="7.12727272727273" style="7" customWidth="1"/>
    <col min="11251" max="11251" width="6.12727272727273" style="7" customWidth="1"/>
    <col min="11252" max="11252" width="12" style="7" customWidth="1"/>
    <col min="11253" max="11253" width="7" style="7" customWidth="1"/>
    <col min="11254" max="11254" width="8.12727272727273" style="7" customWidth="1"/>
    <col min="11255" max="11255" width="9.62727272727273" style="7" customWidth="1"/>
    <col min="11256" max="11256" width="6" style="7" customWidth="1"/>
    <col min="11257" max="11257" width="6.37272727272727" style="7" customWidth="1"/>
    <col min="11258" max="11258" width="9.87272727272727" style="7" customWidth="1"/>
    <col min="11259" max="11259" width="6" style="7" customWidth="1"/>
    <col min="11260" max="11260" width="6.37272727272727" style="7" customWidth="1"/>
    <col min="11261" max="11261" width="9.87272727272727" style="7" customWidth="1"/>
    <col min="11262" max="11262" width="7.87272727272727" style="7" customWidth="1"/>
    <col min="11263" max="11263" width="6.87272727272727" style="7" customWidth="1"/>
    <col min="11264" max="11264" width="9" style="7" customWidth="1"/>
    <col min="11265" max="11267" width="9" style="7"/>
    <col min="11268" max="11268" width="12.8727272727273" style="7" customWidth="1"/>
    <col min="11269" max="11269" width="9.37272727272727" style="7" customWidth="1"/>
    <col min="11270" max="11270" width="8.12727272727273" style="7" customWidth="1"/>
    <col min="11271" max="11271" width="10.3727272727273" style="7" customWidth="1"/>
    <col min="11272" max="11272" width="6" style="7" customWidth="1"/>
    <col min="11273" max="11273" width="8.5" style="7" customWidth="1"/>
    <col min="11274" max="11278" width="10.8727272727273" style="7" customWidth="1"/>
    <col min="11279" max="11284" width="9" style="7"/>
    <col min="11285" max="11285" width="9.37272727272727" style="7" customWidth="1"/>
    <col min="11286" max="11485" width="9" style="7"/>
    <col min="11486" max="11486" width="7.87272727272727" style="7" customWidth="1"/>
    <col min="11487" max="11487" width="13.8727272727273" style="7" customWidth="1"/>
    <col min="11488" max="11488" width="19.1272727272727" style="7" customWidth="1"/>
    <col min="11489" max="11489" width="9" style="7"/>
    <col min="11490" max="11490" width="12" style="7" customWidth="1"/>
    <col min="11491" max="11492" width="12.1272727272727" style="7" customWidth="1"/>
    <col min="11493" max="11493" width="18.1272727272727" style="7" customWidth="1"/>
    <col min="11494" max="11496" width="9" style="7"/>
    <col min="11497" max="11497" width="9.62727272727273" style="7" customWidth="1"/>
    <col min="11498" max="11499" width="9.87272727272727" style="7" customWidth="1"/>
    <col min="11500" max="11500" width="6.37272727272727" style="7" customWidth="1"/>
    <col min="11501" max="11501" width="6.12727272727273" style="7" customWidth="1"/>
    <col min="11502" max="11502" width="11" style="7" customWidth="1"/>
    <col min="11503" max="11504" width="7.87272727272727" style="7" customWidth="1"/>
    <col min="11505" max="11505" width="10.1272727272727" style="7" customWidth="1"/>
    <col min="11506" max="11506" width="7.12727272727273" style="7" customWidth="1"/>
    <col min="11507" max="11507" width="6.12727272727273" style="7" customWidth="1"/>
    <col min="11508" max="11508" width="12" style="7" customWidth="1"/>
    <col min="11509" max="11509" width="7" style="7" customWidth="1"/>
    <col min="11510" max="11510" width="8.12727272727273" style="7" customWidth="1"/>
    <col min="11511" max="11511" width="9.62727272727273" style="7" customWidth="1"/>
    <col min="11512" max="11512" width="6" style="7" customWidth="1"/>
    <col min="11513" max="11513" width="6.37272727272727" style="7" customWidth="1"/>
    <col min="11514" max="11514" width="9.87272727272727" style="7" customWidth="1"/>
    <col min="11515" max="11515" width="6" style="7" customWidth="1"/>
    <col min="11516" max="11516" width="6.37272727272727" style="7" customWidth="1"/>
    <col min="11517" max="11517" width="9.87272727272727" style="7" customWidth="1"/>
    <col min="11518" max="11518" width="7.87272727272727" style="7" customWidth="1"/>
    <col min="11519" max="11519" width="6.87272727272727" style="7" customWidth="1"/>
    <col min="11520" max="11520" width="9" style="7" customWidth="1"/>
    <col min="11521" max="11523" width="9" style="7"/>
    <col min="11524" max="11524" width="12.8727272727273" style="7" customWidth="1"/>
    <col min="11525" max="11525" width="9.37272727272727" style="7" customWidth="1"/>
    <col min="11526" max="11526" width="8.12727272727273" style="7" customWidth="1"/>
    <col min="11527" max="11527" width="10.3727272727273" style="7" customWidth="1"/>
    <col min="11528" max="11528" width="6" style="7" customWidth="1"/>
    <col min="11529" max="11529" width="8.5" style="7" customWidth="1"/>
    <col min="11530" max="11534" width="10.8727272727273" style="7" customWidth="1"/>
    <col min="11535" max="11540" width="9" style="7"/>
    <col min="11541" max="11541" width="9.37272727272727" style="7" customWidth="1"/>
    <col min="11542" max="11741" width="9" style="7"/>
    <col min="11742" max="11742" width="7.87272727272727" style="7" customWidth="1"/>
    <col min="11743" max="11743" width="13.8727272727273" style="7" customWidth="1"/>
    <col min="11744" max="11744" width="19.1272727272727" style="7" customWidth="1"/>
    <col min="11745" max="11745" width="9" style="7"/>
    <col min="11746" max="11746" width="12" style="7" customWidth="1"/>
    <col min="11747" max="11748" width="12.1272727272727" style="7" customWidth="1"/>
    <col min="11749" max="11749" width="18.1272727272727" style="7" customWidth="1"/>
    <col min="11750" max="11752" width="9" style="7"/>
    <col min="11753" max="11753" width="9.62727272727273" style="7" customWidth="1"/>
    <col min="11754" max="11755" width="9.87272727272727" style="7" customWidth="1"/>
    <col min="11756" max="11756" width="6.37272727272727" style="7" customWidth="1"/>
    <col min="11757" max="11757" width="6.12727272727273" style="7" customWidth="1"/>
    <col min="11758" max="11758" width="11" style="7" customWidth="1"/>
    <col min="11759" max="11760" width="7.87272727272727" style="7" customWidth="1"/>
    <col min="11761" max="11761" width="10.1272727272727" style="7" customWidth="1"/>
    <col min="11762" max="11762" width="7.12727272727273" style="7" customWidth="1"/>
    <col min="11763" max="11763" width="6.12727272727273" style="7" customWidth="1"/>
    <col min="11764" max="11764" width="12" style="7" customWidth="1"/>
    <col min="11765" max="11765" width="7" style="7" customWidth="1"/>
    <col min="11766" max="11766" width="8.12727272727273" style="7" customWidth="1"/>
    <col min="11767" max="11767" width="9.62727272727273" style="7" customWidth="1"/>
    <col min="11768" max="11768" width="6" style="7" customWidth="1"/>
    <col min="11769" max="11769" width="6.37272727272727" style="7" customWidth="1"/>
    <col min="11770" max="11770" width="9.87272727272727" style="7" customWidth="1"/>
    <col min="11771" max="11771" width="6" style="7" customWidth="1"/>
    <col min="11772" max="11772" width="6.37272727272727" style="7" customWidth="1"/>
    <col min="11773" max="11773" width="9.87272727272727" style="7" customWidth="1"/>
    <col min="11774" max="11774" width="7.87272727272727" style="7" customWidth="1"/>
    <col min="11775" max="11775" width="6.87272727272727" style="7" customWidth="1"/>
    <col min="11776" max="11776" width="9" style="7" customWidth="1"/>
    <col min="11777" max="11779" width="9" style="7"/>
    <col min="11780" max="11780" width="12.8727272727273" style="7" customWidth="1"/>
    <col min="11781" max="11781" width="9.37272727272727" style="7" customWidth="1"/>
    <col min="11782" max="11782" width="8.12727272727273" style="7" customWidth="1"/>
    <col min="11783" max="11783" width="10.3727272727273" style="7" customWidth="1"/>
    <col min="11784" max="11784" width="6" style="7" customWidth="1"/>
    <col min="11785" max="11785" width="8.5" style="7" customWidth="1"/>
    <col min="11786" max="11790" width="10.8727272727273" style="7" customWidth="1"/>
    <col min="11791" max="11796" width="9" style="7"/>
    <col min="11797" max="11797" width="9.37272727272727" style="7" customWidth="1"/>
    <col min="11798" max="11997" width="9" style="7"/>
    <col min="11998" max="11998" width="7.87272727272727" style="7" customWidth="1"/>
    <col min="11999" max="11999" width="13.8727272727273" style="7" customWidth="1"/>
    <col min="12000" max="12000" width="19.1272727272727" style="7" customWidth="1"/>
    <col min="12001" max="12001" width="9" style="7"/>
    <col min="12002" max="12002" width="12" style="7" customWidth="1"/>
    <col min="12003" max="12004" width="12.1272727272727" style="7" customWidth="1"/>
    <col min="12005" max="12005" width="18.1272727272727" style="7" customWidth="1"/>
    <col min="12006" max="12008" width="9" style="7"/>
    <col min="12009" max="12009" width="9.62727272727273" style="7" customWidth="1"/>
    <col min="12010" max="12011" width="9.87272727272727" style="7" customWidth="1"/>
    <col min="12012" max="12012" width="6.37272727272727" style="7" customWidth="1"/>
    <col min="12013" max="12013" width="6.12727272727273" style="7" customWidth="1"/>
    <col min="12014" max="12014" width="11" style="7" customWidth="1"/>
    <col min="12015" max="12016" width="7.87272727272727" style="7" customWidth="1"/>
    <col min="12017" max="12017" width="10.1272727272727" style="7" customWidth="1"/>
    <col min="12018" max="12018" width="7.12727272727273" style="7" customWidth="1"/>
    <col min="12019" max="12019" width="6.12727272727273" style="7" customWidth="1"/>
    <col min="12020" max="12020" width="12" style="7" customWidth="1"/>
    <col min="12021" max="12021" width="7" style="7" customWidth="1"/>
    <col min="12022" max="12022" width="8.12727272727273" style="7" customWidth="1"/>
    <col min="12023" max="12023" width="9.62727272727273" style="7" customWidth="1"/>
    <col min="12024" max="12024" width="6" style="7" customWidth="1"/>
    <col min="12025" max="12025" width="6.37272727272727" style="7" customWidth="1"/>
    <col min="12026" max="12026" width="9.87272727272727" style="7" customWidth="1"/>
    <col min="12027" max="12027" width="6" style="7" customWidth="1"/>
    <col min="12028" max="12028" width="6.37272727272727" style="7" customWidth="1"/>
    <col min="12029" max="12029" width="9.87272727272727" style="7" customWidth="1"/>
    <col min="12030" max="12030" width="7.87272727272727" style="7" customWidth="1"/>
    <col min="12031" max="12031" width="6.87272727272727" style="7" customWidth="1"/>
    <col min="12032" max="12032" width="9" style="7" customWidth="1"/>
    <col min="12033" max="12035" width="9" style="7"/>
    <col min="12036" max="12036" width="12.8727272727273" style="7" customWidth="1"/>
    <col min="12037" max="12037" width="9.37272727272727" style="7" customWidth="1"/>
    <col min="12038" max="12038" width="8.12727272727273" style="7" customWidth="1"/>
    <col min="12039" max="12039" width="10.3727272727273" style="7" customWidth="1"/>
    <col min="12040" max="12040" width="6" style="7" customWidth="1"/>
    <col min="12041" max="12041" width="8.5" style="7" customWidth="1"/>
    <col min="12042" max="12046" width="10.8727272727273" style="7" customWidth="1"/>
    <col min="12047" max="12052" width="9" style="7"/>
    <col min="12053" max="12053" width="9.37272727272727" style="7" customWidth="1"/>
    <col min="12054" max="12253" width="9" style="7"/>
    <col min="12254" max="12254" width="7.87272727272727" style="7" customWidth="1"/>
    <col min="12255" max="12255" width="13.8727272727273" style="7" customWidth="1"/>
    <col min="12256" max="12256" width="19.1272727272727" style="7" customWidth="1"/>
    <col min="12257" max="12257" width="9" style="7"/>
    <col min="12258" max="12258" width="12" style="7" customWidth="1"/>
    <col min="12259" max="12260" width="12.1272727272727" style="7" customWidth="1"/>
    <col min="12261" max="12261" width="18.1272727272727" style="7" customWidth="1"/>
    <col min="12262" max="12264" width="9" style="7"/>
    <col min="12265" max="12265" width="9.62727272727273" style="7" customWidth="1"/>
    <col min="12266" max="12267" width="9.87272727272727" style="7" customWidth="1"/>
    <col min="12268" max="12268" width="6.37272727272727" style="7" customWidth="1"/>
    <col min="12269" max="12269" width="6.12727272727273" style="7" customWidth="1"/>
    <col min="12270" max="12270" width="11" style="7" customWidth="1"/>
    <col min="12271" max="12272" width="7.87272727272727" style="7" customWidth="1"/>
    <col min="12273" max="12273" width="10.1272727272727" style="7" customWidth="1"/>
    <col min="12274" max="12274" width="7.12727272727273" style="7" customWidth="1"/>
    <col min="12275" max="12275" width="6.12727272727273" style="7" customWidth="1"/>
    <col min="12276" max="12276" width="12" style="7" customWidth="1"/>
    <col min="12277" max="12277" width="7" style="7" customWidth="1"/>
    <col min="12278" max="12278" width="8.12727272727273" style="7" customWidth="1"/>
    <col min="12279" max="12279" width="9.62727272727273" style="7" customWidth="1"/>
    <col min="12280" max="12280" width="6" style="7" customWidth="1"/>
    <col min="12281" max="12281" width="6.37272727272727" style="7" customWidth="1"/>
    <col min="12282" max="12282" width="9.87272727272727" style="7" customWidth="1"/>
    <col min="12283" max="12283" width="6" style="7" customWidth="1"/>
    <col min="12284" max="12284" width="6.37272727272727" style="7" customWidth="1"/>
    <col min="12285" max="12285" width="9.87272727272727" style="7" customWidth="1"/>
    <col min="12286" max="12286" width="7.87272727272727" style="7" customWidth="1"/>
    <col min="12287" max="12287" width="6.87272727272727" style="7" customWidth="1"/>
    <col min="12288" max="12288" width="9" style="7" customWidth="1"/>
    <col min="12289" max="12291" width="9" style="7"/>
    <col min="12292" max="12292" width="12.8727272727273" style="7" customWidth="1"/>
    <col min="12293" max="12293" width="9.37272727272727" style="7" customWidth="1"/>
    <col min="12294" max="12294" width="8.12727272727273" style="7" customWidth="1"/>
    <col min="12295" max="12295" width="10.3727272727273" style="7" customWidth="1"/>
    <col min="12296" max="12296" width="6" style="7" customWidth="1"/>
    <col min="12297" max="12297" width="8.5" style="7" customWidth="1"/>
    <col min="12298" max="12302" width="10.8727272727273" style="7" customWidth="1"/>
    <col min="12303" max="12308" width="9" style="7"/>
    <col min="12309" max="12309" width="9.37272727272727" style="7" customWidth="1"/>
    <col min="12310" max="12509" width="9" style="7"/>
    <col min="12510" max="12510" width="7.87272727272727" style="7" customWidth="1"/>
    <col min="12511" max="12511" width="13.8727272727273" style="7" customWidth="1"/>
    <col min="12512" max="12512" width="19.1272727272727" style="7" customWidth="1"/>
    <col min="12513" max="12513" width="9" style="7"/>
    <col min="12514" max="12514" width="12" style="7" customWidth="1"/>
    <col min="12515" max="12516" width="12.1272727272727" style="7" customWidth="1"/>
    <col min="12517" max="12517" width="18.1272727272727" style="7" customWidth="1"/>
    <col min="12518" max="12520" width="9" style="7"/>
    <col min="12521" max="12521" width="9.62727272727273" style="7" customWidth="1"/>
    <col min="12522" max="12523" width="9.87272727272727" style="7" customWidth="1"/>
    <col min="12524" max="12524" width="6.37272727272727" style="7" customWidth="1"/>
    <col min="12525" max="12525" width="6.12727272727273" style="7" customWidth="1"/>
    <col min="12526" max="12526" width="11" style="7" customWidth="1"/>
    <col min="12527" max="12528" width="7.87272727272727" style="7" customWidth="1"/>
    <col min="12529" max="12529" width="10.1272727272727" style="7" customWidth="1"/>
    <col min="12530" max="12530" width="7.12727272727273" style="7" customWidth="1"/>
    <col min="12531" max="12531" width="6.12727272727273" style="7" customWidth="1"/>
    <col min="12532" max="12532" width="12" style="7" customWidth="1"/>
    <col min="12533" max="12533" width="7" style="7" customWidth="1"/>
    <col min="12534" max="12534" width="8.12727272727273" style="7" customWidth="1"/>
    <col min="12535" max="12535" width="9.62727272727273" style="7" customWidth="1"/>
    <col min="12536" max="12536" width="6" style="7" customWidth="1"/>
    <col min="12537" max="12537" width="6.37272727272727" style="7" customWidth="1"/>
    <col min="12538" max="12538" width="9.87272727272727" style="7" customWidth="1"/>
    <col min="12539" max="12539" width="6" style="7" customWidth="1"/>
    <col min="12540" max="12540" width="6.37272727272727" style="7" customWidth="1"/>
    <col min="12541" max="12541" width="9.87272727272727" style="7" customWidth="1"/>
    <col min="12542" max="12542" width="7.87272727272727" style="7" customWidth="1"/>
    <col min="12543" max="12543" width="6.87272727272727" style="7" customWidth="1"/>
    <col min="12544" max="12544" width="9" style="7" customWidth="1"/>
    <col min="12545" max="12547" width="9" style="7"/>
    <col min="12548" max="12548" width="12.8727272727273" style="7" customWidth="1"/>
    <col min="12549" max="12549" width="9.37272727272727" style="7" customWidth="1"/>
    <col min="12550" max="12550" width="8.12727272727273" style="7" customWidth="1"/>
    <col min="12551" max="12551" width="10.3727272727273" style="7" customWidth="1"/>
    <col min="12552" max="12552" width="6" style="7" customWidth="1"/>
    <col min="12553" max="12553" width="8.5" style="7" customWidth="1"/>
    <col min="12554" max="12558" width="10.8727272727273" style="7" customWidth="1"/>
    <col min="12559" max="12564" width="9" style="7"/>
    <col min="12565" max="12565" width="9.37272727272727" style="7" customWidth="1"/>
    <col min="12566" max="12765" width="9" style="7"/>
    <col min="12766" max="12766" width="7.87272727272727" style="7" customWidth="1"/>
    <col min="12767" max="12767" width="13.8727272727273" style="7" customWidth="1"/>
    <col min="12768" max="12768" width="19.1272727272727" style="7" customWidth="1"/>
    <col min="12769" max="12769" width="9" style="7"/>
    <col min="12770" max="12770" width="12" style="7" customWidth="1"/>
    <col min="12771" max="12772" width="12.1272727272727" style="7" customWidth="1"/>
    <col min="12773" max="12773" width="18.1272727272727" style="7" customWidth="1"/>
    <col min="12774" max="12776" width="9" style="7"/>
    <col min="12777" max="12777" width="9.62727272727273" style="7" customWidth="1"/>
    <col min="12778" max="12779" width="9.87272727272727" style="7" customWidth="1"/>
    <col min="12780" max="12780" width="6.37272727272727" style="7" customWidth="1"/>
    <col min="12781" max="12781" width="6.12727272727273" style="7" customWidth="1"/>
    <col min="12782" max="12782" width="11" style="7" customWidth="1"/>
    <col min="12783" max="12784" width="7.87272727272727" style="7" customWidth="1"/>
    <col min="12785" max="12785" width="10.1272727272727" style="7" customWidth="1"/>
    <col min="12786" max="12786" width="7.12727272727273" style="7" customWidth="1"/>
    <col min="12787" max="12787" width="6.12727272727273" style="7" customWidth="1"/>
    <col min="12788" max="12788" width="12" style="7" customWidth="1"/>
    <col min="12789" max="12789" width="7" style="7" customWidth="1"/>
    <col min="12790" max="12790" width="8.12727272727273" style="7" customWidth="1"/>
    <col min="12791" max="12791" width="9.62727272727273" style="7" customWidth="1"/>
    <col min="12792" max="12792" width="6" style="7" customWidth="1"/>
    <col min="12793" max="12793" width="6.37272727272727" style="7" customWidth="1"/>
    <col min="12794" max="12794" width="9.87272727272727" style="7" customWidth="1"/>
    <col min="12795" max="12795" width="6" style="7" customWidth="1"/>
    <col min="12796" max="12796" width="6.37272727272727" style="7" customWidth="1"/>
    <col min="12797" max="12797" width="9.87272727272727" style="7" customWidth="1"/>
    <col min="12798" max="12798" width="7.87272727272727" style="7" customWidth="1"/>
    <col min="12799" max="12799" width="6.87272727272727" style="7" customWidth="1"/>
    <col min="12800" max="12800" width="9" style="7" customWidth="1"/>
    <col min="12801" max="12803" width="9" style="7"/>
    <col min="12804" max="12804" width="12.8727272727273" style="7" customWidth="1"/>
    <col min="12805" max="12805" width="9.37272727272727" style="7" customWidth="1"/>
    <col min="12806" max="12806" width="8.12727272727273" style="7" customWidth="1"/>
    <col min="12807" max="12807" width="10.3727272727273" style="7" customWidth="1"/>
    <col min="12808" max="12808" width="6" style="7" customWidth="1"/>
    <col min="12809" max="12809" width="8.5" style="7" customWidth="1"/>
    <col min="12810" max="12814" width="10.8727272727273" style="7" customWidth="1"/>
    <col min="12815" max="12820" width="9" style="7"/>
    <col min="12821" max="12821" width="9.37272727272727" style="7" customWidth="1"/>
    <col min="12822" max="13021" width="9" style="7"/>
    <col min="13022" max="13022" width="7.87272727272727" style="7" customWidth="1"/>
    <col min="13023" max="13023" width="13.8727272727273" style="7" customWidth="1"/>
    <col min="13024" max="13024" width="19.1272727272727" style="7" customWidth="1"/>
    <col min="13025" max="13025" width="9" style="7"/>
    <col min="13026" max="13026" width="12" style="7" customWidth="1"/>
    <col min="13027" max="13028" width="12.1272727272727" style="7" customWidth="1"/>
    <col min="13029" max="13029" width="18.1272727272727" style="7" customWidth="1"/>
    <col min="13030" max="13032" width="9" style="7"/>
    <col min="13033" max="13033" width="9.62727272727273" style="7" customWidth="1"/>
    <col min="13034" max="13035" width="9.87272727272727" style="7" customWidth="1"/>
    <col min="13036" max="13036" width="6.37272727272727" style="7" customWidth="1"/>
    <col min="13037" max="13037" width="6.12727272727273" style="7" customWidth="1"/>
    <col min="13038" max="13038" width="11" style="7" customWidth="1"/>
    <col min="13039" max="13040" width="7.87272727272727" style="7" customWidth="1"/>
    <col min="13041" max="13041" width="10.1272727272727" style="7" customWidth="1"/>
    <col min="13042" max="13042" width="7.12727272727273" style="7" customWidth="1"/>
    <col min="13043" max="13043" width="6.12727272727273" style="7" customWidth="1"/>
    <col min="13044" max="13044" width="12" style="7" customWidth="1"/>
    <col min="13045" max="13045" width="7" style="7" customWidth="1"/>
    <col min="13046" max="13046" width="8.12727272727273" style="7" customWidth="1"/>
    <col min="13047" max="13047" width="9.62727272727273" style="7" customWidth="1"/>
    <col min="13048" max="13048" width="6" style="7" customWidth="1"/>
    <col min="13049" max="13049" width="6.37272727272727" style="7" customWidth="1"/>
    <col min="13050" max="13050" width="9.87272727272727" style="7" customWidth="1"/>
    <col min="13051" max="13051" width="6" style="7" customWidth="1"/>
    <col min="13052" max="13052" width="6.37272727272727" style="7" customWidth="1"/>
    <col min="13053" max="13053" width="9.87272727272727" style="7" customWidth="1"/>
    <col min="13054" max="13054" width="7.87272727272727" style="7" customWidth="1"/>
    <col min="13055" max="13055" width="6.87272727272727" style="7" customWidth="1"/>
    <col min="13056" max="13056" width="9" style="7" customWidth="1"/>
    <col min="13057" max="13059" width="9" style="7"/>
    <col min="13060" max="13060" width="12.8727272727273" style="7" customWidth="1"/>
    <col min="13061" max="13061" width="9.37272727272727" style="7" customWidth="1"/>
    <col min="13062" max="13062" width="8.12727272727273" style="7" customWidth="1"/>
    <col min="13063" max="13063" width="10.3727272727273" style="7" customWidth="1"/>
    <col min="13064" max="13064" width="6" style="7" customWidth="1"/>
    <col min="13065" max="13065" width="8.5" style="7" customWidth="1"/>
    <col min="13066" max="13070" width="10.8727272727273" style="7" customWidth="1"/>
    <col min="13071" max="13076" width="9" style="7"/>
    <col min="13077" max="13077" width="9.37272727272727" style="7" customWidth="1"/>
    <col min="13078" max="13277" width="9" style="7"/>
    <col min="13278" max="13278" width="7.87272727272727" style="7" customWidth="1"/>
    <col min="13279" max="13279" width="13.8727272727273" style="7" customWidth="1"/>
    <col min="13280" max="13280" width="19.1272727272727" style="7" customWidth="1"/>
    <col min="13281" max="13281" width="9" style="7"/>
    <col min="13282" max="13282" width="12" style="7" customWidth="1"/>
    <col min="13283" max="13284" width="12.1272727272727" style="7" customWidth="1"/>
    <col min="13285" max="13285" width="18.1272727272727" style="7" customWidth="1"/>
    <col min="13286" max="13288" width="9" style="7"/>
    <col min="13289" max="13289" width="9.62727272727273" style="7" customWidth="1"/>
    <col min="13290" max="13291" width="9.87272727272727" style="7" customWidth="1"/>
    <col min="13292" max="13292" width="6.37272727272727" style="7" customWidth="1"/>
    <col min="13293" max="13293" width="6.12727272727273" style="7" customWidth="1"/>
    <col min="13294" max="13294" width="11" style="7" customWidth="1"/>
    <col min="13295" max="13296" width="7.87272727272727" style="7" customWidth="1"/>
    <col min="13297" max="13297" width="10.1272727272727" style="7" customWidth="1"/>
    <col min="13298" max="13298" width="7.12727272727273" style="7" customWidth="1"/>
    <col min="13299" max="13299" width="6.12727272727273" style="7" customWidth="1"/>
    <col min="13300" max="13300" width="12" style="7" customWidth="1"/>
    <col min="13301" max="13301" width="7" style="7" customWidth="1"/>
    <col min="13302" max="13302" width="8.12727272727273" style="7" customWidth="1"/>
    <col min="13303" max="13303" width="9.62727272727273" style="7" customWidth="1"/>
    <col min="13304" max="13304" width="6" style="7" customWidth="1"/>
    <col min="13305" max="13305" width="6.37272727272727" style="7" customWidth="1"/>
    <col min="13306" max="13306" width="9.87272727272727" style="7" customWidth="1"/>
    <col min="13307" max="13307" width="6" style="7" customWidth="1"/>
    <col min="13308" max="13308" width="6.37272727272727" style="7" customWidth="1"/>
    <col min="13309" max="13309" width="9.87272727272727" style="7" customWidth="1"/>
    <col min="13310" max="13310" width="7.87272727272727" style="7" customWidth="1"/>
    <col min="13311" max="13311" width="6.87272727272727" style="7" customWidth="1"/>
    <col min="13312" max="13312" width="9" style="7" customWidth="1"/>
    <col min="13313" max="13315" width="9" style="7"/>
    <col min="13316" max="13316" width="12.8727272727273" style="7" customWidth="1"/>
    <col min="13317" max="13317" width="9.37272727272727" style="7" customWidth="1"/>
    <col min="13318" max="13318" width="8.12727272727273" style="7" customWidth="1"/>
    <col min="13319" max="13319" width="10.3727272727273" style="7" customWidth="1"/>
    <col min="13320" max="13320" width="6" style="7" customWidth="1"/>
    <col min="13321" max="13321" width="8.5" style="7" customWidth="1"/>
    <col min="13322" max="13326" width="10.8727272727273" style="7" customWidth="1"/>
    <col min="13327" max="13332" width="9" style="7"/>
    <col min="13333" max="13333" width="9.37272727272727" style="7" customWidth="1"/>
    <col min="13334" max="13533" width="9" style="7"/>
    <col min="13534" max="13534" width="7.87272727272727" style="7" customWidth="1"/>
    <col min="13535" max="13535" width="13.8727272727273" style="7" customWidth="1"/>
    <col min="13536" max="13536" width="19.1272727272727" style="7" customWidth="1"/>
    <col min="13537" max="13537" width="9" style="7"/>
    <col min="13538" max="13538" width="12" style="7" customWidth="1"/>
    <col min="13539" max="13540" width="12.1272727272727" style="7" customWidth="1"/>
    <col min="13541" max="13541" width="18.1272727272727" style="7" customWidth="1"/>
    <col min="13542" max="13544" width="9" style="7"/>
    <col min="13545" max="13545" width="9.62727272727273" style="7" customWidth="1"/>
    <col min="13546" max="13547" width="9.87272727272727" style="7" customWidth="1"/>
    <col min="13548" max="13548" width="6.37272727272727" style="7" customWidth="1"/>
    <col min="13549" max="13549" width="6.12727272727273" style="7" customWidth="1"/>
    <col min="13550" max="13550" width="11" style="7" customWidth="1"/>
    <col min="13551" max="13552" width="7.87272727272727" style="7" customWidth="1"/>
    <col min="13553" max="13553" width="10.1272727272727" style="7" customWidth="1"/>
    <col min="13554" max="13554" width="7.12727272727273" style="7" customWidth="1"/>
    <col min="13555" max="13555" width="6.12727272727273" style="7" customWidth="1"/>
    <col min="13556" max="13556" width="12" style="7" customWidth="1"/>
    <col min="13557" max="13557" width="7" style="7" customWidth="1"/>
    <col min="13558" max="13558" width="8.12727272727273" style="7" customWidth="1"/>
    <col min="13559" max="13559" width="9.62727272727273" style="7" customWidth="1"/>
    <col min="13560" max="13560" width="6" style="7" customWidth="1"/>
    <col min="13561" max="13561" width="6.37272727272727" style="7" customWidth="1"/>
    <col min="13562" max="13562" width="9.87272727272727" style="7" customWidth="1"/>
    <col min="13563" max="13563" width="6" style="7" customWidth="1"/>
    <col min="13564" max="13564" width="6.37272727272727" style="7" customWidth="1"/>
    <col min="13565" max="13565" width="9.87272727272727" style="7" customWidth="1"/>
    <col min="13566" max="13566" width="7.87272727272727" style="7" customWidth="1"/>
    <col min="13567" max="13567" width="6.87272727272727" style="7" customWidth="1"/>
    <col min="13568" max="13568" width="9" style="7" customWidth="1"/>
    <col min="13569" max="13571" width="9" style="7"/>
    <col min="13572" max="13572" width="12.8727272727273" style="7" customWidth="1"/>
    <col min="13573" max="13573" width="9.37272727272727" style="7" customWidth="1"/>
    <col min="13574" max="13574" width="8.12727272727273" style="7" customWidth="1"/>
    <col min="13575" max="13575" width="10.3727272727273" style="7" customWidth="1"/>
    <col min="13576" max="13576" width="6" style="7" customWidth="1"/>
    <col min="13577" max="13577" width="8.5" style="7" customWidth="1"/>
    <col min="13578" max="13582" width="10.8727272727273" style="7" customWidth="1"/>
    <col min="13583" max="13588" width="9" style="7"/>
    <col min="13589" max="13589" width="9.37272727272727" style="7" customWidth="1"/>
    <col min="13590" max="13789" width="9" style="7"/>
    <col min="13790" max="13790" width="7.87272727272727" style="7" customWidth="1"/>
    <col min="13791" max="13791" width="13.8727272727273" style="7" customWidth="1"/>
    <col min="13792" max="13792" width="19.1272727272727" style="7" customWidth="1"/>
    <col min="13793" max="13793" width="9" style="7"/>
    <col min="13794" max="13794" width="12" style="7" customWidth="1"/>
    <col min="13795" max="13796" width="12.1272727272727" style="7" customWidth="1"/>
    <col min="13797" max="13797" width="18.1272727272727" style="7" customWidth="1"/>
    <col min="13798" max="13800" width="9" style="7"/>
    <col min="13801" max="13801" width="9.62727272727273" style="7" customWidth="1"/>
    <col min="13802" max="13803" width="9.87272727272727" style="7" customWidth="1"/>
    <col min="13804" max="13804" width="6.37272727272727" style="7" customWidth="1"/>
    <col min="13805" max="13805" width="6.12727272727273" style="7" customWidth="1"/>
    <col min="13806" max="13806" width="11" style="7" customWidth="1"/>
    <col min="13807" max="13808" width="7.87272727272727" style="7" customWidth="1"/>
    <col min="13809" max="13809" width="10.1272727272727" style="7" customWidth="1"/>
    <col min="13810" max="13810" width="7.12727272727273" style="7" customWidth="1"/>
    <col min="13811" max="13811" width="6.12727272727273" style="7" customWidth="1"/>
    <col min="13812" max="13812" width="12" style="7" customWidth="1"/>
    <col min="13813" max="13813" width="7" style="7" customWidth="1"/>
    <col min="13814" max="13814" width="8.12727272727273" style="7" customWidth="1"/>
    <col min="13815" max="13815" width="9.62727272727273" style="7" customWidth="1"/>
    <col min="13816" max="13816" width="6" style="7" customWidth="1"/>
    <col min="13817" max="13817" width="6.37272727272727" style="7" customWidth="1"/>
    <col min="13818" max="13818" width="9.87272727272727" style="7" customWidth="1"/>
    <col min="13819" max="13819" width="6" style="7" customWidth="1"/>
    <col min="13820" max="13820" width="6.37272727272727" style="7" customWidth="1"/>
    <col min="13821" max="13821" width="9.87272727272727" style="7" customWidth="1"/>
    <col min="13822" max="13822" width="7.87272727272727" style="7" customWidth="1"/>
    <col min="13823" max="13823" width="6.87272727272727" style="7" customWidth="1"/>
    <col min="13824" max="13824" width="9" style="7" customWidth="1"/>
    <col min="13825" max="13827" width="9" style="7"/>
    <col min="13828" max="13828" width="12.8727272727273" style="7" customWidth="1"/>
    <col min="13829" max="13829" width="9.37272727272727" style="7" customWidth="1"/>
    <col min="13830" max="13830" width="8.12727272727273" style="7" customWidth="1"/>
    <col min="13831" max="13831" width="10.3727272727273" style="7" customWidth="1"/>
    <col min="13832" max="13832" width="6" style="7" customWidth="1"/>
    <col min="13833" max="13833" width="8.5" style="7" customWidth="1"/>
    <col min="13834" max="13838" width="10.8727272727273" style="7" customWidth="1"/>
    <col min="13839" max="13844" width="9" style="7"/>
    <col min="13845" max="13845" width="9.37272727272727" style="7" customWidth="1"/>
    <col min="13846" max="14045" width="9" style="7"/>
    <col min="14046" max="14046" width="7.87272727272727" style="7" customWidth="1"/>
    <col min="14047" max="14047" width="13.8727272727273" style="7" customWidth="1"/>
    <col min="14048" max="14048" width="19.1272727272727" style="7" customWidth="1"/>
    <col min="14049" max="14049" width="9" style="7"/>
    <col min="14050" max="14050" width="12" style="7" customWidth="1"/>
    <col min="14051" max="14052" width="12.1272727272727" style="7" customWidth="1"/>
    <col min="14053" max="14053" width="18.1272727272727" style="7" customWidth="1"/>
    <col min="14054" max="14056" width="9" style="7"/>
    <col min="14057" max="14057" width="9.62727272727273" style="7" customWidth="1"/>
    <col min="14058" max="14059" width="9.87272727272727" style="7" customWidth="1"/>
    <col min="14060" max="14060" width="6.37272727272727" style="7" customWidth="1"/>
    <col min="14061" max="14061" width="6.12727272727273" style="7" customWidth="1"/>
    <col min="14062" max="14062" width="11" style="7" customWidth="1"/>
    <col min="14063" max="14064" width="7.87272727272727" style="7" customWidth="1"/>
    <col min="14065" max="14065" width="10.1272727272727" style="7" customWidth="1"/>
    <col min="14066" max="14066" width="7.12727272727273" style="7" customWidth="1"/>
    <col min="14067" max="14067" width="6.12727272727273" style="7" customWidth="1"/>
    <col min="14068" max="14068" width="12" style="7" customWidth="1"/>
    <col min="14069" max="14069" width="7" style="7" customWidth="1"/>
    <col min="14070" max="14070" width="8.12727272727273" style="7" customWidth="1"/>
    <col min="14071" max="14071" width="9.62727272727273" style="7" customWidth="1"/>
    <col min="14072" max="14072" width="6" style="7" customWidth="1"/>
    <col min="14073" max="14073" width="6.37272727272727" style="7" customWidth="1"/>
    <col min="14074" max="14074" width="9.87272727272727" style="7" customWidth="1"/>
    <col min="14075" max="14075" width="6" style="7" customWidth="1"/>
    <col min="14076" max="14076" width="6.37272727272727" style="7" customWidth="1"/>
    <col min="14077" max="14077" width="9.87272727272727" style="7" customWidth="1"/>
    <col min="14078" max="14078" width="7.87272727272727" style="7" customWidth="1"/>
    <col min="14079" max="14079" width="6.87272727272727" style="7" customWidth="1"/>
    <col min="14080" max="14080" width="9" style="7" customWidth="1"/>
    <col min="14081" max="14083" width="9" style="7"/>
    <col min="14084" max="14084" width="12.8727272727273" style="7" customWidth="1"/>
    <col min="14085" max="14085" width="9.37272727272727" style="7" customWidth="1"/>
    <col min="14086" max="14086" width="8.12727272727273" style="7" customWidth="1"/>
    <col min="14087" max="14087" width="10.3727272727273" style="7" customWidth="1"/>
    <col min="14088" max="14088" width="6" style="7" customWidth="1"/>
    <col min="14089" max="14089" width="8.5" style="7" customWidth="1"/>
    <col min="14090" max="14094" width="10.8727272727273" style="7" customWidth="1"/>
    <col min="14095" max="14100" width="9" style="7"/>
    <col min="14101" max="14101" width="9.37272727272727" style="7" customWidth="1"/>
    <col min="14102" max="14301" width="9" style="7"/>
    <col min="14302" max="14302" width="7.87272727272727" style="7" customWidth="1"/>
    <col min="14303" max="14303" width="13.8727272727273" style="7" customWidth="1"/>
    <col min="14304" max="14304" width="19.1272727272727" style="7" customWidth="1"/>
    <col min="14305" max="14305" width="9" style="7"/>
    <col min="14306" max="14306" width="12" style="7" customWidth="1"/>
    <col min="14307" max="14308" width="12.1272727272727" style="7" customWidth="1"/>
    <col min="14309" max="14309" width="18.1272727272727" style="7" customWidth="1"/>
    <col min="14310" max="14312" width="9" style="7"/>
    <col min="14313" max="14313" width="9.62727272727273" style="7" customWidth="1"/>
    <col min="14314" max="14315" width="9.87272727272727" style="7" customWidth="1"/>
    <col min="14316" max="14316" width="6.37272727272727" style="7" customWidth="1"/>
    <col min="14317" max="14317" width="6.12727272727273" style="7" customWidth="1"/>
    <col min="14318" max="14318" width="11" style="7" customWidth="1"/>
    <col min="14319" max="14320" width="7.87272727272727" style="7" customWidth="1"/>
    <col min="14321" max="14321" width="10.1272727272727" style="7" customWidth="1"/>
    <col min="14322" max="14322" width="7.12727272727273" style="7" customWidth="1"/>
    <col min="14323" max="14323" width="6.12727272727273" style="7" customWidth="1"/>
    <col min="14324" max="14324" width="12" style="7" customWidth="1"/>
    <col min="14325" max="14325" width="7" style="7" customWidth="1"/>
    <col min="14326" max="14326" width="8.12727272727273" style="7" customWidth="1"/>
    <col min="14327" max="14327" width="9.62727272727273" style="7" customWidth="1"/>
    <col min="14328" max="14328" width="6" style="7" customWidth="1"/>
    <col min="14329" max="14329" width="6.37272727272727" style="7" customWidth="1"/>
    <col min="14330" max="14330" width="9.87272727272727" style="7" customWidth="1"/>
    <col min="14331" max="14331" width="6" style="7" customWidth="1"/>
    <col min="14332" max="14332" width="6.37272727272727" style="7" customWidth="1"/>
    <col min="14333" max="14333" width="9.87272727272727" style="7" customWidth="1"/>
    <col min="14334" max="14334" width="7.87272727272727" style="7" customWidth="1"/>
    <col min="14335" max="14335" width="6.87272727272727" style="7" customWidth="1"/>
    <col min="14336" max="14336" width="9" style="7" customWidth="1"/>
    <col min="14337" max="14339" width="9" style="7"/>
    <col min="14340" max="14340" width="12.8727272727273" style="7" customWidth="1"/>
    <col min="14341" max="14341" width="9.37272727272727" style="7" customWidth="1"/>
    <col min="14342" max="14342" width="8.12727272727273" style="7" customWidth="1"/>
    <col min="14343" max="14343" width="10.3727272727273" style="7" customWidth="1"/>
    <col min="14344" max="14344" width="6" style="7" customWidth="1"/>
    <col min="14345" max="14345" width="8.5" style="7" customWidth="1"/>
    <col min="14346" max="14350" width="10.8727272727273" style="7" customWidth="1"/>
    <col min="14351" max="14356" width="9" style="7"/>
    <col min="14357" max="14357" width="9.37272727272727" style="7" customWidth="1"/>
    <col min="14358" max="14557" width="9" style="7"/>
    <col min="14558" max="14558" width="7.87272727272727" style="7" customWidth="1"/>
    <col min="14559" max="14559" width="13.8727272727273" style="7" customWidth="1"/>
    <col min="14560" max="14560" width="19.1272727272727" style="7" customWidth="1"/>
    <col min="14561" max="14561" width="9" style="7"/>
    <col min="14562" max="14562" width="12" style="7" customWidth="1"/>
    <col min="14563" max="14564" width="12.1272727272727" style="7" customWidth="1"/>
    <col min="14565" max="14565" width="18.1272727272727" style="7" customWidth="1"/>
    <col min="14566" max="14568" width="9" style="7"/>
    <col min="14569" max="14569" width="9.62727272727273" style="7" customWidth="1"/>
    <col min="14570" max="14571" width="9.87272727272727" style="7" customWidth="1"/>
    <col min="14572" max="14572" width="6.37272727272727" style="7" customWidth="1"/>
    <col min="14573" max="14573" width="6.12727272727273" style="7" customWidth="1"/>
    <col min="14574" max="14574" width="11" style="7" customWidth="1"/>
    <col min="14575" max="14576" width="7.87272727272727" style="7" customWidth="1"/>
    <col min="14577" max="14577" width="10.1272727272727" style="7" customWidth="1"/>
    <col min="14578" max="14578" width="7.12727272727273" style="7" customWidth="1"/>
    <col min="14579" max="14579" width="6.12727272727273" style="7" customWidth="1"/>
    <col min="14580" max="14580" width="12" style="7" customWidth="1"/>
    <col min="14581" max="14581" width="7" style="7" customWidth="1"/>
    <col min="14582" max="14582" width="8.12727272727273" style="7" customWidth="1"/>
    <col min="14583" max="14583" width="9.62727272727273" style="7" customWidth="1"/>
    <col min="14584" max="14584" width="6" style="7" customWidth="1"/>
    <col min="14585" max="14585" width="6.37272727272727" style="7" customWidth="1"/>
    <col min="14586" max="14586" width="9.87272727272727" style="7" customWidth="1"/>
    <col min="14587" max="14587" width="6" style="7" customWidth="1"/>
    <col min="14588" max="14588" width="6.37272727272727" style="7" customWidth="1"/>
    <col min="14589" max="14589" width="9.87272727272727" style="7" customWidth="1"/>
    <col min="14590" max="14590" width="7.87272727272727" style="7" customWidth="1"/>
    <col min="14591" max="14591" width="6.87272727272727" style="7" customWidth="1"/>
    <col min="14592" max="14592" width="9" style="7" customWidth="1"/>
    <col min="14593" max="14595" width="9" style="7"/>
    <col min="14596" max="14596" width="12.8727272727273" style="7" customWidth="1"/>
    <col min="14597" max="14597" width="9.37272727272727" style="7" customWidth="1"/>
    <col min="14598" max="14598" width="8.12727272727273" style="7" customWidth="1"/>
    <col min="14599" max="14599" width="10.3727272727273" style="7" customWidth="1"/>
    <col min="14600" max="14600" width="6" style="7" customWidth="1"/>
    <col min="14601" max="14601" width="8.5" style="7" customWidth="1"/>
    <col min="14602" max="14606" width="10.8727272727273" style="7" customWidth="1"/>
    <col min="14607" max="14612" width="9" style="7"/>
    <col min="14613" max="14613" width="9.37272727272727" style="7" customWidth="1"/>
    <col min="14614" max="14813" width="9" style="7"/>
    <col min="14814" max="14814" width="7.87272727272727" style="7" customWidth="1"/>
    <col min="14815" max="14815" width="13.8727272727273" style="7" customWidth="1"/>
    <col min="14816" max="14816" width="19.1272727272727" style="7" customWidth="1"/>
    <col min="14817" max="14817" width="9" style="7"/>
    <col min="14818" max="14818" width="12" style="7" customWidth="1"/>
    <col min="14819" max="14820" width="12.1272727272727" style="7" customWidth="1"/>
    <col min="14821" max="14821" width="18.1272727272727" style="7" customWidth="1"/>
    <col min="14822" max="14824" width="9" style="7"/>
    <col min="14825" max="14825" width="9.62727272727273" style="7" customWidth="1"/>
    <col min="14826" max="14827" width="9.87272727272727" style="7" customWidth="1"/>
    <col min="14828" max="14828" width="6.37272727272727" style="7" customWidth="1"/>
    <col min="14829" max="14829" width="6.12727272727273" style="7" customWidth="1"/>
    <col min="14830" max="14830" width="11" style="7" customWidth="1"/>
    <col min="14831" max="14832" width="7.87272727272727" style="7" customWidth="1"/>
    <col min="14833" max="14833" width="10.1272727272727" style="7" customWidth="1"/>
    <col min="14834" max="14834" width="7.12727272727273" style="7" customWidth="1"/>
    <col min="14835" max="14835" width="6.12727272727273" style="7" customWidth="1"/>
    <col min="14836" max="14836" width="12" style="7" customWidth="1"/>
    <col min="14837" max="14837" width="7" style="7" customWidth="1"/>
    <col min="14838" max="14838" width="8.12727272727273" style="7" customWidth="1"/>
    <col min="14839" max="14839" width="9.62727272727273" style="7" customWidth="1"/>
    <col min="14840" max="14840" width="6" style="7" customWidth="1"/>
    <col min="14841" max="14841" width="6.37272727272727" style="7" customWidth="1"/>
    <col min="14842" max="14842" width="9.87272727272727" style="7" customWidth="1"/>
    <col min="14843" max="14843" width="6" style="7" customWidth="1"/>
    <col min="14844" max="14844" width="6.37272727272727" style="7" customWidth="1"/>
    <col min="14845" max="14845" width="9.87272727272727" style="7" customWidth="1"/>
    <col min="14846" max="14846" width="7.87272727272727" style="7" customWidth="1"/>
    <col min="14847" max="14847" width="6.87272727272727" style="7" customWidth="1"/>
    <col min="14848" max="14848" width="9" style="7" customWidth="1"/>
    <col min="14849" max="14851" width="9" style="7"/>
    <col min="14852" max="14852" width="12.8727272727273" style="7" customWidth="1"/>
    <col min="14853" max="14853" width="9.37272727272727" style="7" customWidth="1"/>
    <col min="14854" max="14854" width="8.12727272727273" style="7" customWidth="1"/>
    <col min="14855" max="14855" width="10.3727272727273" style="7" customWidth="1"/>
    <col min="14856" max="14856" width="6" style="7" customWidth="1"/>
    <col min="14857" max="14857" width="8.5" style="7" customWidth="1"/>
    <col min="14858" max="14862" width="10.8727272727273" style="7" customWidth="1"/>
    <col min="14863" max="14868" width="9" style="7"/>
    <col min="14869" max="14869" width="9.37272727272727" style="7" customWidth="1"/>
    <col min="14870" max="15069" width="9" style="7"/>
    <col min="15070" max="15070" width="7.87272727272727" style="7" customWidth="1"/>
    <col min="15071" max="15071" width="13.8727272727273" style="7" customWidth="1"/>
    <col min="15072" max="15072" width="19.1272727272727" style="7" customWidth="1"/>
    <col min="15073" max="15073" width="9" style="7"/>
    <col min="15074" max="15074" width="12" style="7" customWidth="1"/>
    <col min="15075" max="15076" width="12.1272727272727" style="7" customWidth="1"/>
    <col min="15077" max="15077" width="18.1272727272727" style="7" customWidth="1"/>
    <col min="15078" max="15080" width="9" style="7"/>
    <col min="15081" max="15081" width="9.62727272727273" style="7" customWidth="1"/>
    <col min="15082" max="15083" width="9.87272727272727" style="7" customWidth="1"/>
    <col min="15084" max="15084" width="6.37272727272727" style="7" customWidth="1"/>
    <col min="15085" max="15085" width="6.12727272727273" style="7" customWidth="1"/>
    <col min="15086" max="15086" width="11" style="7" customWidth="1"/>
    <col min="15087" max="15088" width="7.87272727272727" style="7" customWidth="1"/>
    <col min="15089" max="15089" width="10.1272727272727" style="7" customWidth="1"/>
    <col min="15090" max="15090" width="7.12727272727273" style="7" customWidth="1"/>
    <col min="15091" max="15091" width="6.12727272727273" style="7" customWidth="1"/>
    <col min="15092" max="15092" width="12" style="7" customWidth="1"/>
    <col min="15093" max="15093" width="7" style="7" customWidth="1"/>
    <col min="15094" max="15094" width="8.12727272727273" style="7" customWidth="1"/>
    <col min="15095" max="15095" width="9.62727272727273" style="7" customWidth="1"/>
    <col min="15096" max="15096" width="6" style="7" customWidth="1"/>
    <col min="15097" max="15097" width="6.37272727272727" style="7" customWidth="1"/>
    <col min="15098" max="15098" width="9.87272727272727" style="7" customWidth="1"/>
    <col min="15099" max="15099" width="6" style="7" customWidth="1"/>
    <col min="15100" max="15100" width="6.37272727272727" style="7" customWidth="1"/>
    <col min="15101" max="15101" width="9.87272727272727" style="7" customWidth="1"/>
    <col min="15102" max="15102" width="7.87272727272727" style="7" customWidth="1"/>
    <col min="15103" max="15103" width="6.87272727272727" style="7" customWidth="1"/>
    <col min="15104" max="15104" width="9" style="7" customWidth="1"/>
    <col min="15105" max="15107" width="9" style="7"/>
    <col min="15108" max="15108" width="12.8727272727273" style="7" customWidth="1"/>
    <col min="15109" max="15109" width="9.37272727272727" style="7" customWidth="1"/>
    <col min="15110" max="15110" width="8.12727272727273" style="7" customWidth="1"/>
    <col min="15111" max="15111" width="10.3727272727273" style="7" customWidth="1"/>
    <col min="15112" max="15112" width="6" style="7" customWidth="1"/>
    <col min="15113" max="15113" width="8.5" style="7" customWidth="1"/>
    <col min="15114" max="15118" width="10.8727272727273" style="7" customWidth="1"/>
    <col min="15119" max="15124" width="9" style="7"/>
    <col min="15125" max="15125" width="9.37272727272727" style="7" customWidth="1"/>
    <col min="15126" max="15325" width="9" style="7"/>
    <col min="15326" max="15326" width="7.87272727272727" style="7" customWidth="1"/>
    <col min="15327" max="15327" width="13.8727272727273" style="7" customWidth="1"/>
    <col min="15328" max="15328" width="19.1272727272727" style="7" customWidth="1"/>
    <col min="15329" max="15329" width="9" style="7"/>
    <col min="15330" max="15330" width="12" style="7" customWidth="1"/>
    <col min="15331" max="15332" width="12.1272727272727" style="7" customWidth="1"/>
    <col min="15333" max="15333" width="18.1272727272727" style="7" customWidth="1"/>
    <col min="15334" max="15336" width="9" style="7"/>
    <col min="15337" max="15337" width="9.62727272727273" style="7" customWidth="1"/>
    <col min="15338" max="15339" width="9.87272727272727" style="7" customWidth="1"/>
    <col min="15340" max="15340" width="6.37272727272727" style="7" customWidth="1"/>
    <col min="15341" max="15341" width="6.12727272727273" style="7" customWidth="1"/>
    <col min="15342" max="15342" width="11" style="7" customWidth="1"/>
    <col min="15343" max="15344" width="7.87272727272727" style="7" customWidth="1"/>
    <col min="15345" max="15345" width="10.1272727272727" style="7" customWidth="1"/>
    <col min="15346" max="15346" width="7.12727272727273" style="7" customWidth="1"/>
    <col min="15347" max="15347" width="6.12727272727273" style="7" customWidth="1"/>
    <col min="15348" max="15348" width="12" style="7" customWidth="1"/>
    <col min="15349" max="15349" width="7" style="7" customWidth="1"/>
    <col min="15350" max="15350" width="8.12727272727273" style="7" customWidth="1"/>
    <col min="15351" max="15351" width="9.62727272727273" style="7" customWidth="1"/>
    <col min="15352" max="15352" width="6" style="7" customWidth="1"/>
    <col min="15353" max="15353" width="6.37272727272727" style="7" customWidth="1"/>
    <col min="15354" max="15354" width="9.87272727272727" style="7" customWidth="1"/>
    <col min="15355" max="15355" width="6" style="7" customWidth="1"/>
    <col min="15356" max="15356" width="6.37272727272727" style="7" customWidth="1"/>
    <col min="15357" max="15357" width="9.87272727272727" style="7" customWidth="1"/>
    <col min="15358" max="15358" width="7.87272727272727" style="7" customWidth="1"/>
    <col min="15359" max="15359" width="6.87272727272727" style="7" customWidth="1"/>
    <col min="15360" max="15360" width="9" style="7" customWidth="1"/>
    <col min="15361" max="15363" width="9" style="7"/>
    <col min="15364" max="15364" width="12.8727272727273" style="7" customWidth="1"/>
    <col min="15365" max="15365" width="9.37272727272727" style="7" customWidth="1"/>
    <col min="15366" max="15366" width="8.12727272727273" style="7" customWidth="1"/>
    <col min="15367" max="15367" width="10.3727272727273" style="7" customWidth="1"/>
    <col min="15368" max="15368" width="6" style="7" customWidth="1"/>
    <col min="15369" max="15369" width="8.5" style="7" customWidth="1"/>
    <col min="15370" max="15374" width="10.8727272727273" style="7" customWidth="1"/>
    <col min="15375" max="15380" width="9" style="7"/>
    <col min="15381" max="15381" width="9.37272727272727" style="7" customWidth="1"/>
    <col min="15382" max="15581" width="9" style="7"/>
    <col min="15582" max="15582" width="7.87272727272727" style="7" customWidth="1"/>
    <col min="15583" max="15583" width="13.8727272727273" style="7" customWidth="1"/>
    <col min="15584" max="15584" width="19.1272727272727" style="7" customWidth="1"/>
    <col min="15585" max="15585" width="9" style="7"/>
    <col min="15586" max="15586" width="12" style="7" customWidth="1"/>
    <col min="15587" max="15588" width="12.1272727272727" style="7" customWidth="1"/>
    <col min="15589" max="15589" width="18.1272727272727" style="7" customWidth="1"/>
    <col min="15590" max="15592" width="9" style="7"/>
    <col min="15593" max="15593" width="9.62727272727273" style="7" customWidth="1"/>
    <col min="15594" max="15595" width="9.87272727272727" style="7" customWidth="1"/>
    <col min="15596" max="15596" width="6.37272727272727" style="7" customWidth="1"/>
    <col min="15597" max="15597" width="6.12727272727273" style="7" customWidth="1"/>
    <col min="15598" max="15598" width="11" style="7" customWidth="1"/>
    <col min="15599" max="15600" width="7.87272727272727" style="7" customWidth="1"/>
    <col min="15601" max="15601" width="10.1272727272727" style="7" customWidth="1"/>
    <col min="15602" max="15602" width="7.12727272727273" style="7" customWidth="1"/>
    <col min="15603" max="15603" width="6.12727272727273" style="7" customWidth="1"/>
    <col min="15604" max="15604" width="12" style="7" customWidth="1"/>
    <col min="15605" max="15605" width="7" style="7" customWidth="1"/>
    <col min="15606" max="15606" width="8.12727272727273" style="7" customWidth="1"/>
    <col min="15607" max="15607" width="9.62727272727273" style="7" customWidth="1"/>
    <col min="15608" max="15608" width="6" style="7" customWidth="1"/>
    <col min="15609" max="15609" width="6.37272727272727" style="7" customWidth="1"/>
    <col min="15610" max="15610" width="9.87272727272727" style="7" customWidth="1"/>
    <col min="15611" max="15611" width="6" style="7" customWidth="1"/>
    <col min="15612" max="15612" width="6.37272727272727" style="7" customWidth="1"/>
    <col min="15613" max="15613" width="9.87272727272727" style="7" customWidth="1"/>
    <col min="15614" max="15614" width="7.87272727272727" style="7" customWidth="1"/>
    <col min="15615" max="15615" width="6.87272727272727" style="7" customWidth="1"/>
    <col min="15616" max="15616" width="9" style="7" customWidth="1"/>
    <col min="15617" max="15619" width="9" style="7"/>
    <col min="15620" max="15620" width="12.8727272727273" style="7" customWidth="1"/>
    <col min="15621" max="15621" width="9.37272727272727" style="7" customWidth="1"/>
    <col min="15622" max="15622" width="8.12727272727273" style="7" customWidth="1"/>
    <col min="15623" max="15623" width="10.3727272727273" style="7" customWidth="1"/>
    <col min="15624" max="15624" width="6" style="7" customWidth="1"/>
    <col min="15625" max="15625" width="8.5" style="7" customWidth="1"/>
    <col min="15626" max="15630" width="10.8727272727273" style="7" customWidth="1"/>
    <col min="15631" max="15636" width="9" style="7"/>
    <col min="15637" max="15637" width="9.37272727272727" style="7" customWidth="1"/>
    <col min="15638" max="15837" width="9" style="7"/>
    <col min="15838" max="15838" width="7.87272727272727" style="7" customWidth="1"/>
    <col min="15839" max="15839" width="13.8727272727273" style="7" customWidth="1"/>
    <col min="15840" max="15840" width="19.1272727272727" style="7" customWidth="1"/>
    <col min="15841" max="15841" width="9" style="7"/>
    <col min="15842" max="15842" width="12" style="7" customWidth="1"/>
    <col min="15843" max="15844" width="12.1272727272727" style="7" customWidth="1"/>
    <col min="15845" max="15845" width="18.1272727272727" style="7" customWidth="1"/>
    <col min="15846" max="15848" width="9" style="7"/>
    <col min="15849" max="15849" width="9.62727272727273" style="7" customWidth="1"/>
    <col min="15850" max="15851" width="9.87272727272727" style="7" customWidth="1"/>
    <col min="15852" max="15852" width="6.37272727272727" style="7" customWidth="1"/>
    <col min="15853" max="15853" width="6.12727272727273" style="7" customWidth="1"/>
    <col min="15854" max="15854" width="11" style="7" customWidth="1"/>
    <col min="15855" max="15856" width="7.87272727272727" style="7" customWidth="1"/>
    <col min="15857" max="15857" width="10.1272727272727" style="7" customWidth="1"/>
    <col min="15858" max="15858" width="7.12727272727273" style="7" customWidth="1"/>
    <col min="15859" max="15859" width="6.12727272727273" style="7" customWidth="1"/>
    <col min="15860" max="15860" width="12" style="7" customWidth="1"/>
    <col min="15861" max="15861" width="7" style="7" customWidth="1"/>
    <col min="15862" max="15862" width="8.12727272727273" style="7" customWidth="1"/>
    <col min="15863" max="15863" width="9.62727272727273" style="7" customWidth="1"/>
    <col min="15864" max="15864" width="6" style="7" customWidth="1"/>
    <col min="15865" max="15865" width="6.37272727272727" style="7" customWidth="1"/>
    <col min="15866" max="15866" width="9.87272727272727" style="7" customWidth="1"/>
    <col min="15867" max="15867" width="6" style="7" customWidth="1"/>
    <col min="15868" max="15868" width="6.37272727272727" style="7" customWidth="1"/>
    <col min="15869" max="15869" width="9.87272727272727" style="7" customWidth="1"/>
    <col min="15870" max="15870" width="7.87272727272727" style="7" customWidth="1"/>
    <col min="15871" max="15871" width="6.87272727272727" style="7" customWidth="1"/>
    <col min="15872" max="15872" width="9" style="7" customWidth="1"/>
    <col min="15873" max="15875" width="9" style="7"/>
    <col min="15876" max="15876" width="12.8727272727273" style="7" customWidth="1"/>
    <col min="15877" max="15877" width="9.37272727272727" style="7" customWidth="1"/>
    <col min="15878" max="15878" width="8.12727272727273" style="7" customWidth="1"/>
    <col min="15879" max="15879" width="10.3727272727273" style="7" customWidth="1"/>
    <col min="15880" max="15880" width="6" style="7" customWidth="1"/>
    <col min="15881" max="15881" width="8.5" style="7" customWidth="1"/>
    <col min="15882" max="15886" width="10.8727272727273" style="7" customWidth="1"/>
    <col min="15887" max="15892" width="9" style="7"/>
    <col min="15893" max="15893" width="9.37272727272727" style="7" customWidth="1"/>
    <col min="15894" max="16093" width="9" style="7"/>
    <col min="16094" max="16094" width="7.87272727272727" style="7" customWidth="1"/>
    <col min="16095" max="16095" width="13.8727272727273" style="7" customWidth="1"/>
    <col min="16096" max="16096" width="19.1272727272727" style="7" customWidth="1"/>
    <col min="16097" max="16097" width="9" style="7"/>
    <col min="16098" max="16098" width="12" style="7" customWidth="1"/>
    <col min="16099" max="16100" width="12.1272727272727" style="7" customWidth="1"/>
    <col min="16101" max="16101" width="18.1272727272727" style="7" customWidth="1"/>
    <col min="16102" max="16104" width="9" style="7"/>
    <col min="16105" max="16105" width="9.62727272727273" style="7" customWidth="1"/>
    <col min="16106" max="16107" width="9.87272727272727" style="7" customWidth="1"/>
    <col min="16108" max="16108" width="6.37272727272727" style="7" customWidth="1"/>
    <col min="16109" max="16109" width="6.12727272727273" style="7" customWidth="1"/>
    <col min="16110" max="16110" width="11" style="7" customWidth="1"/>
    <col min="16111" max="16112" width="7.87272727272727" style="7" customWidth="1"/>
    <col min="16113" max="16113" width="10.1272727272727" style="7" customWidth="1"/>
    <col min="16114" max="16114" width="7.12727272727273" style="7" customWidth="1"/>
    <col min="16115" max="16115" width="6.12727272727273" style="7" customWidth="1"/>
    <col min="16116" max="16116" width="12" style="7" customWidth="1"/>
    <col min="16117" max="16117" width="7" style="7" customWidth="1"/>
    <col min="16118" max="16118" width="8.12727272727273" style="7" customWidth="1"/>
    <col min="16119" max="16119" width="9.62727272727273" style="7" customWidth="1"/>
    <col min="16120" max="16120" width="6" style="7" customWidth="1"/>
    <col min="16121" max="16121" width="6.37272727272727" style="7" customWidth="1"/>
    <col min="16122" max="16122" width="9.87272727272727" style="7" customWidth="1"/>
    <col min="16123" max="16123" width="6" style="7" customWidth="1"/>
    <col min="16124" max="16124" width="6.37272727272727" style="7" customWidth="1"/>
    <col min="16125" max="16125" width="9.87272727272727" style="7" customWidth="1"/>
    <col min="16126" max="16126" width="7.87272727272727" style="7" customWidth="1"/>
    <col min="16127" max="16127" width="6.87272727272727" style="7" customWidth="1"/>
    <col min="16128" max="16128" width="9" style="7" customWidth="1"/>
    <col min="16129" max="16131" width="9" style="7"/>
    <col min="16132" max="16132" width="12.8727272727273" style="7" customWidth="1"/>
    <col min="16133" max="16133" width="9.37272727272727" style="7" customWidth="1"/>
    <col min="16134" max="16134" width="8.12727272727273" style="7" customWidth="1"/>
    <col min="16135" max="16135" width="10.3727272727273" style="7" customWidth="1"/>
    <col min="16136" max="16136" width="6" style="7" customWidth="1"/>
    <col min="16137" max="16137" width="8.5" style="7" customWidth="1"/>
    <col min="16138" max="16142" width="10.8727272727273" style="7" customWidth="1"/>
    <col min="16143" max="16148" width="9" style="7"/>
    <col min="16149" max="16149" width="9.37272727272727" style="7" customWidth="1"/>
    <col min="16150" max="16384" width="9" style="7"/>
  </cols>
  <sheetData>
    <row r="1" s="1" customFormat="1" ht="38.25" customHeight="1" spans="1:21">
      <c r="A1" s="10" t="s">
        <v>563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1"/>
      <c r="P1" s="11"/>
      <c r="Q1" s="11"/>
      <c r="R1" s="10"/>
      <c r="S1" s="10"/>
      <c r="T1" s="10"/>
      <c r="U1" s="10"/>
    </row>
    <row r="2" s="1" customFormat="1" ht="23.25" customHeight="1" spans="1:21">
      <c r="A2" s="12" t="s">
        <v>1</v>
      </c>
      <c r="B2" s="12" t="s">
        <v>282</v>
      </c>
      <c r="C2" s="12" t="s">
        <v>168</v>
      </c>
      <c r="D2" s="13" t="s">
        <v>169</v>
      </c>
      <c r="E2" s="14" t="s">
        <v>170</v>
      </c>
      <c r="F2" s="14" t="s">
        <v>171</v>
      </c>
      <c r="G2" s="14" t="s">
        <v>172</v>
      </c>
      <c r="H2" s="14" t="s">
        <v>173</v>
      </c>
      <c r="I2" s="14" t="s">
        <v>174</v>
      </c>
      <c r="J2" s="14" t="s">
        <v>175</v>
      </c>
      <c r="K2" s="14" t="s">
        <v>176</v>
      </c>
      <c r="L2" s="14" t="s">
        <v>177</v>
      </c>
      <c r="M2" s="15" t="s">
        <v>178</v>
      </c>
      <c r="N2" s="15" t="s">
        <v>179</v>
      </c>
      <c r="O2" s="16" t="s">
        <v>180</v>
      </c>
      <c r="P2" s="16" t="s">
        <v>181</v>
      </c>
      <c r="Q2" s="16" t="s">
        <v>182</v>
      </c>
      <c r="R2" s="17" t="s">
        <v>183</v>
      </c>
      <c r="S2" s="17" t="s">
        <v>184</v>
      </c>
      <c r="T2" s="17" t="s">
        <v>185</v>
      </c>
      <c r="U2" s="14" t="s">
        <v>12</v>
      </c>
    </row>
    <row r="3" s="1" customFormat="1" ht="128.1" customHeight="1" spans="1:21">
      <c r="A3" s="18"/>
      <c r="B3" s="18"/>
      <c r="C3" s="18"/>
      <c r="D3" s="19"/>
      <c r="E3" s="20"/>
      <c r="F3" s="20"/>
      <c r="G3" s="20"/>
      <c r="H3" s="20"/>
      <c r="I3" s="20"/>
      <c r="J3" s="20"/>
      <c r="K3" s="20"/>
      <c r="L3" s="20"/>
      <c r="M3" s="21"/>
      <c r="N3" s="21"/>
      <c r="O3" s="22"/>
      <c r="P3" s="22"/>
      <c r="Q3" s="22"/>
      <c r="R3" s="23"/>
      <c r="S3" s="23"/>
      <c r="T3" s="23"/>
      <c r="U3" s="20"/>
    </row>
    <row r="4" s="1" customFormat="1" spans="1:21">
      <c r="A4" s="24"/>
      <c r="B4" s="24"/>
      <c r="C4" s="24"/>
      <c r="D4" s="25"/>
      <c r="E4" s="26"/>
      <c r="F4" s="26"/>
      <c r="G4" s="26"/>
      <c r="H4" s="26"/>
      <c r="I4" s="26"/>
      <c r="J4" s="26"/>
      <c r="K4" s="26"/>
      <c r="L4" s="26"/>
      <c r="M4" s="27"/>
      <c r="N4" s="27"/>
      <c r="O4" s="28"/>
      <c r="P4" s="28"/>
      <c r="Q4" s="28"/>
      <c r="R4" s="29"/>
      <c r="S4" s="29"/>
      <c r="T4" s="29"/>
      <c r="U4" s="26"/>
    </row>
    <row r="5" s="1" customFormat="1" ht="30" customHeight="1" spans="1:21">
      <c r="A5" s="30">
        <v>1</v>
      </c>
      <c r="B5" s="31" t="s">
        <v>564</v>
      </c>
      <c r="C5" s="32"/>
      <c r="D5" s="31">
        <v>3</v>
      </c>
      <c r="E5" s="33">
        <v>1300</v>
      </c>
      <c r="F5" s="34">
        <f t="shared" ref="F5:F25" si="0">SUM(I5:L5)</f>
        <v>35.8</v>
      </c>
      <c r="G5" s="34" t="s">
        <v>157</v>
      </c>
      <c r="H5" s="35">
        <f t="shared" ref="H5:H48" si="1">E5*F5</f>
        <v>46540</v>
      </c>
      <c r="I5" s="33">
        <v>30</v>
      </c>
      <c r="J5" s="33">
        <v>0</v>
      </c>
      <c r="K5" s="33">
        <v>5.8</v>
      </c>
      <c r="L5" s="33">
        <v>0</v>
      </c>
      <c r="M5" s="33" t="s">
        <v>70</v>
      </c>
      <c r="N5" s="33" t="s">
        <v>67</v>
      </c>
      <c r="O5" s="36"/>
      <c r="P5" s="36"/>
      <c r="Q5" s="36"/>
      <c r="R5" s="33" t="s">
        <v>565</v>
      </c>
      <c r="S5" s="33" t="s">
        <v>67</v>
      </c>
      <c r="T5" s="33" t="s">
        <v>67</v>
      </c>
      <c r="U5" s="37"/>
    </row>
    <row r="6" s="1" customFormat="1" ht="30" customHeight="1" spans="1:21">
      <c r="A6" s="30">
        <v>2</v>
      </c>
      <c r="B6" s="31" t="s">
        <v>566</v>
      </c>
      <c r="C6" s="32" t="s">
        <v>567</v>
      </c>
      <c r="D6" s="31">
        <v>3</v>
      </c>
      <c r="E6" s="33">
        <v>321.7</v>
      </c>
      <c r="F6" s="38">
        <f t="shared" si="0"/>
        <v>39</v>
      </c>
      <c r="G6" s="38" t="s">
        <v>157</v>
      </c>
      <c r="H6" s="39">
        <f t="shared" si="1"/>
        <v>12546.3</v>
      </c>
      <c r="I6" s="38">
        <v>15</v>
      </c>
      <c r="J6" s="38">
        <v>10</v>
      </c>
      <c r="K6" s="38">
        <v>7</v>
      </c>
      <c r="L6" s="38">
        <v>7</v>
      </c>
      <c r="M6" s="38" t="s">
        <v>70</v>
      </c>
      <c r="N6" s="38" t="s">
        <v>70</v>
      </c>
      <c r="O6" s="36"/>
      <c r="P6" s="36"/>
      <c r="Q6" s="36"/>
      <c r="R6" s="33" t="s">
        <v>565</v>
      </c>
      <c r="S6" s="33" t="s">
        <v>70</v>
      </c>
      <c r="T6" s="33" t="s">
        <v>70</v>
      </c>
      <c r="U6" s="37"/>
    </row>
    <row r="7" s="2" customFormat="1" ht="30" customHeight="1" spans="1:21">
      <c r="A7" s="30">
        <v>3</v>
      </c>
      <c r="B7" s="40" t="s">
        <v>568</v>
      </c>
      <c r="C7" s="32"/>
      <c r="D7" s="31">
        <v>3</v>
      </c>
      <c r="E7" s="33">
        <v>1200</v>
      </c>
      <c r="F7" s="34">
        <f t="shared" si="0"/>
        <v>33.8</v>
      </c>
      <c r="G7" s="34" t="s">
        <v>157</v>
      </c>
      <c r="H7" s="35">
        <f t="shared" si="1"/>
        <v>40560</v>
      </c>
      <c r="I7" s="33">
        <v>22</v>
      </c>
      <c r="J7" s="33">
        <v>6</v>
      </c>
      <c r="K7" s="33">
        <v>5.8</v>
      </c>
      <c r="L7" s="33">
        <v>0</v>
      </c>
      <c r="M7" s="33" t="s">
        <v>70</v>
      </c>
      <c r="N7" s="33" t="s">
        <v>70</v>
      </c>
      <c r="O7" s="36"/>
      <c r="P7" s="36"/>
      <c r="Q7" s="36"/>
      <c r="R7" s="33" t="s">
        <v>565</v>
      </c>
      <c r="S7" s="33" t="s">
        <v>70</v>
      </c>
      <c r="T7" s="33" t="s">
        <v>67</v>
      </c>
      <c r="U7" s="37"/>
    </row>
    <row r="8" s="2" customFormat="1" ht="30" customHeight="1" spans="1:21">
      <c r="A8" s="30">
        <v>4</v>
      </c>
      <c r="B8" s="41" t="s">
        <v>569</v>
      </c>
      <c r="C8" s="42" t="s">
        <v>570</v>
      </c>
      <c r="D8" s="42">
        <v>3</v>
      </c>
      <c r="E8" s="38">
        <v>120.5</v>
      </c>
      <c r="F8" s="38">
        <f t="shared" si="0"/>
        <v>37</v>
      </c>
      <c r="G8" s="38" t="s">
        <v>157</v>
      </c>
      <c r="H8" s="39">
        <f t="shared" si="1"/>
        <v>4458.5</v>
      </c>
      <c r="I8" s="38">
        <v>15</v>
      </c>
      <c r="J8" s="38">
        <v>10</v>
      </c>
      <c r="K8" s="38">
        <v>7</v>
      </c>
      <c r="L8" s="38">
        <v>5</v>
      </c>
      <c r="M8" s="38" t="s">
        <v>70</v>
      </c>
      <c r="N8" s="38" t="s">
        <v>70</v>
      </c>
      <c r="O8" s="43"/>
      <c r="P8" s="43"/>
      <c r="Q8" s="43"/>
      <c r="R8" s="42" t="s">
        <v>70</v>
      </c>
      <c r="S8" s="42" t="s">
        <v>70</v>
      </c>
      <c r="T8" s="42" t="s">
        <v>70</v>
      </c>
      <c r="U8" s="37"/>
    </row>
    <row r="9" s="2" customFormat="1" ht="30" customHeight="1" spans="1:21">
      <c r="A9" s="30">
        <v>5</v>
      </c>
      <c r="B9" s="40" t="s">
        <v>571</v>
      </c>
      <c r="C9" s="32" t="s">
        <v>572</v>
      </c>
      <c r="D9" s="40">
        <v>2</v>
      </c>
      <c r="E9" s="33">
        <v>7760</v>
      </c>
      <c r="F9" s="34">
        <f t="shared" si="0"/>
        <v>51.2</v>
      </c>
      <c r="G9" s="34" t="s">
        <v>157</v>
      </c>
      <c r="H9" s="35">
        <f t="shared" si="1"/>
        <v>397312</v>
      </c>
      <c r="I9" s="33">
        <v>22</v>
      </c>
      <c r="J9" s="33">
        <v>10</v>
      </c>
      <c r="K9" s="33">
        <v>10.2</v>
      </c>
      <c r="L9" s="33">
        <v>9</v>
      </c>
      <c r="M9" s="33" t="s">
        <v>70</v>
      </c>
      <c r="N9" s="33" t="s">
        <v>70</v>
      </c>
      <c r="O9" s="36"/>
      <c r="P9" s="36"/>
      <c r="Q9" s="36"/>
      <c r="R9" s="33" t="s">
        <v>565</v>
      </c>
      <c r="S9" s="33" t="s">
        <v>70</v>
      </c>
      <c r="T9" s="33" t="s">
        <v>70</v>
      </c>
      <c r="U9" s="37"/>
    </row>
    <row r="10" s="2" customFormat="1" ht="30" customHeight="1" spans="1:21">
      <c r="A10" s="30">
        <v>6</v>
      </c>
      <c r="B10" s="32" t="s">
        <v>573</v>
      </c>
      <c r="C10" s="32"/>
      <c r="D10" s="31">
        <v>3</v>
      </c>
      <c r="E10" s="33">
        <v>357</v>
      </c>
      <c r="F10" s="34">
        <f t="shared" si="0"/>
        <v>13.3</v>
      </c>
      <c r="G10" s="34" t="s">
        <v>157</v>
      </c>
      <c r="H10" s="35">
        <f t="shared" si="1"/>
        <v>4748.1</v>
      </c>
      <c r="I10" s="33">
        <v>13.3</v>
      </c>
      <c r="J10" s="33">
        <v>0</v>
      </c>
      <c r="K10" s="33">
        <v>0</v>
      </c>
      <c r="L10" s="33">
        <v>0</v>
      </c>
      <c r="M10" s="33" t="s">
        <v>70</v>
      </c>
      <c r="N10" s="33" t="s">
        <v>67</v>
      </c>
      <c r="O10" s="36"/>
      <c r="P10" s="36"/>
      <c r="Q10" s="36"/>
      <c r="R10" s="33" t="s">
        <v>67</v>
      </c>
      <c r="S10" s="33" t="s">
        <v>70</v>
      </c>
      <c r="T10" s="33" t="s">
        <v>67</v>
      </c>
      <c r="U10" s="44"/>
    </row>
    <row r="11" s="2" customFormat="1" ht="30" customHeight="1" spans="1:21">
      <c r="A11" s="30">
        <v>7</v>
      </c>
      <c r="B11" s="32" t="s">
        <v>574</v>
      </c>
      <c r="C11" s="32" t="s">
        <v>575</v>
      </c>
      <c r="D11" s="31">
        <v>3</v>
      </c>
      <c r="E11" s="33">
        <v>437</v>
      </c>
      <c r="F11" s="34">
        <f t="shared" si="0"/>
        <v>28</v>
      </c>
      <c r="G11" s="34" t="s">
        <v>157</v>
      </c>
      <c r="H11" s="35">
        <f t="shared" si="1"/>
        <v>12236</v>
      </c>
      <c r="I11" s="33">
        <v>21.5</v>
      </c>
      <c r="J11" s="33">
        <v>0</v>
      </c>
      <c r="K11" s="33">
        <v>6.5</v>
      </c>
      <c r="L11" s="33">
        <v>0</v>
      </c>
      <c r="M11" s="33" t="s">
        <v>70</v>
      </c>
      <c r="N11" s="33" t="s">
        <v>67</v>
      </c>
      <c r="O11" s="36"/>
      <c r="P11" s="36"/>
      <c r="Q11" s="36"/>
      <c r="R11" s="33" t="s">
        <v>67</v>
      </c>
      <c r="S11" s="33" t="s">
        <v>70</v>
      </c>
      <c r="T11" s="33" t="s">
        <v>67</v>
      </c>
      <c r="U11" s="44"/>
    </row>
    <row r="12" s="2" customFormat="1" ht="30" customHeight="1" spans="1:21">
      <c r="A12" s="30">
        <v>8</v>
      </c>
      <c r="B12" s="40" t="s">
        <v>576</v>
      </c>
      <c r="C12" s="32" t="s">
        <v>577</v>
      </c>
      <c r="D12" s="31">
        <v>3</v>
      </c>
      <c r="E12" s="33">
        <v>1920</v>
      </c>
      <c r="F12" s="34">
        <f t="shared" si="0"/>
        <v>36.4</v>
      </c>
      <c r="G12" s="34" t="s">
        <v>157</v>
      </c>
      <c r="H12" s="35">
        <f t="shared" si="1"/>
        <v>69888</v>
      </c>
      <c r="I12" s="33">
        <v>15</v>
      </c>
      <c r="J12" s="33">
        <v>8</v>
      </c>
      <c r="K12" s="33">
        <v>7.4</v>
      </c>
      <c r="L12" s="33">
        <v>6</v>
      </c>
      <c r="M12" s="33" t="s">
        <v>70</v>
      </c>
      <c r="N12" s="33" t="s">
        <v>70</v>
      </c>
      <c r="O12" s="36"/>
      <c r="P12" s="36"/>
      <c r="Q12" s="36"/>
      <c r="R12" s="33" t="s">
        <v>565</v>
      </c>
      <c r="S12" s="33" t="s">
        <v>565</v>
      </c>
      <c r="T12" s="33" t="s">
        <v>67</v>
      </c>
      <c r="U12" s="37"/>
    </row>
    <row r="13" s="2" customFormat="1" ht="30" customHeight="1" spans="1:21">
      <c r="A13" s="30">
        <v>9</v>
      </c>
      <c r="B13" s="40" t="s">
        <v>578</v>
      </c>
      <c r="C13" s="32" t="s">
        <v>579</v>
      </c>
      <c r="D13" s="31">
        <v>3</v>
      </c>
      <c r="E13" s="33">
        <v>1457</v>
      </c>
      <c r="F13" s="34">
        <f t="shared" si="0"/>
        <v>31.4</v>
      </c>
      <c r="G13" s="34" t="s">
        <v>157</v>
      </c>
      <c r="H13" s="35">
        <f t="shared" si="1"/>
        <v>45749.8</v>
      </c>
      <c r="I13" s="33">
        <v>15</v>
      </c>
      <c r="J13" s="33">
        <v>6</v>
      </c>
      <c r="K13" s="33">
        <v>7.4</v>
      </c>
      <c r="L13" s="33">
        <v>3</v>
      </c>
      <c r="M13" s="33" t="s">
        <v>70</v>
      </c>
      <c r="N13" s="33" t="s">
        <v>70</v>
      </c>
      <c r="O13" s="36"/>
      <c r="P13" s="36"/>
      <c r="Q13" s="36"/>
      <c r="R13" s="33" t="s">
        <v>565</v>
      </c>
      <c r="S13" s="33" t="s">
        <v>565</v>
      </c>
      <c r="T13" s="33" t="s">
        <v>67</v>
      </c>
      <c r="U13" s="37"/>
    </row>
    <row r="14" s="2" customFormat="1" ht="30" customHeight="1" spans="1:21">
      <c r="A14" s="30">
        <v>10</v>
      </c>
      <c r="B14" s="40" t="s">
        <v>580</v>
      </c>
      <c r="C14" s="32" t="s">
        <v>581</v>
      </c>
      <c r="D14" s="31">
        <v>3</v>
      </c>
      <c r="E14" s="33">
        <v>1528</v>
      </c>
      <c r="F14" s="34">
        <f t="shared" si="0"/>
        <v>44</v>
      </c>
      <c r="G14" s="34" t="s">
        <v>157</v>
      </c>
      <c r="H14" s="35">
        <f t="shared" si="1"/>
        <v>67232</v>
      </c>
      <c r="I14" s="33">
        <v>15</v>
      </c>
      <c r="J14" s="33">
        <v>10</v>
      </c>
      <c r="K14" s="33">
        <v>10</v>
      </c>
      <c r="L14" s="33">
        <v>9</v>
      </c>
      <c r="M14" s="33" t="s">
        <v>70</v>
      </c>
      <c r="N14" s="33" t="s">
        <v>70</v>
      </c>
      <c r="O14" s="36"/>
      <c r="P14" s="36"/>
      <c r="Q14" s="36"/>
      <c r="R14" s="33" t="s">
        <v>565</v>
      </c>
      <c r="S14" s="33" t="s">
        <v>565</v>
      </c>
      <c r="T14" s="33" t="s">
        <v>70</v>
      </c>
      <c r="U14" s="44"/>
    </row>
    <row r="15" s="2" customFormat="1" ht="30" customHeight="1" spans="1:21">
      <c r="A15" s="30">
        <v>11</v>
      </c>
      <c r="B15" s="40" t="s">
        <v>582</v>
      </c>
      <c r="C15" s="32" t="s">
        <v>579</v>
      </c>
      <c r="D15" s="31">
        <v>3</v>
      </c>
      <c r="E15" s="33">
        <v>1420</v>
      </c>
      <c r="F15" s="34">
        <f t="shared" si="0"/>
        <v>31.4</v>
      </c>
      <c r="G15" s="34" t="s">
        <v>157</v>
      </c>
      <c r="H15" s="35">
        <f t="shared" si="1"/>
        <v>44588</v>
      </c>
      <c r="I15" s="33">
        <v>15</v>
      </c>
      <c r="J15" s="33">
        <v>6</v>
      </c>
      <c r="K15" s="33">
        <v>7.4</v>
      </c>
      <c r="L15" s="33">
        <v>3</v>
      </c>
      <c r="M15" s="33" t="s">
        <v>70</v>
      </c>
      <c r="N15" s="33" t="s">
        <v>70</v>
      </c>
      <c r="O15" s="36"/>
      <c r="P15" s="36">
        <v>1</v>
      </c>
      <c r="Q15" s="36"/>
      <c r="R15" s="33" t="s">
        <v>565</v>
      </c>
      <c r="S15" s="33" t="s">
        <v>565</v>
      </c>
      <c r="T15" s="33" t="s">
        <v>67</v>
      </c>
      <c r="U15" s="44"/>
    </row>
    <row r="16" s="2" customFormat="1" ht="30" customHeight="1" spans="1:21">
      <c r="A16" s="30">
        <v>12</v>
      </c>
      <c r="B16" s="33" t="s">
        <v>583</v>
      </c>
      <c r="C16" s="40" t="s">
        <v>584</v>
      </c>
      <c r="D16" s="31">
        <v>3</v>
      </c>
      <c r="E16" s="33">
        <v>141</v>
      </c>
      <c r="F16" s="34">
        <f t="shared" si="0"/>
        <v>12.1</v>
      </c>
      <c r="G16" s="34" t="s">
        <v>157</v>
      </c>
      <c r="H16" s="35">
        <f t="shared" si="1"/>
        <v>1706.1</v>
      </c>
      <c r="I16" s="33">
        <v>8.1</v>
      </c>
      <c r="J16" s="33">
        <v>0</v>
      </c>
      <c r="K16" s="33">
        <v>4</v>
      </c>
      <c r="L16" s="33">
        <v>0</v>
      </c>
      <c r="M16" s="33" t="s">
        <v>67</v>
      </c>
      <c r="N16" s="33" t="s">
        <v>67</v>
      </c>
      <c r="O16" s="45"/>
      <c r="P16" s="45"/>
      <c r="Q16" s="45"/>
      <c r="R16" s="33" t="s">
        <v>565</v>
      </c>
      <c r="S16" s="33" t="s">
        <v>67</v>
      </c>
      <c r="T16" s="33" t="s">
        <v>67</v>
      </c>
      <c r="U16" s="37"/>
    </row>
    <row r="17" s="2" customFormat="1" ht="30" customHeight="1" spans="1:21">
      <c r="A17" s="30">
        <v>13</v>
      </c>
      <c r="B17" s="33" t="s">
        <v>585</v>
      </c>
      <c r="C17" s="40" t="s">
        <v>584</v>
      </c>
      <c r="D17" s="31">
        <v>3</v>
      </c>
      <c r="E17" s="33">
        <v>215</v>
      </c>
      <c r="F17" s="34">
        <f t="shared" si="0"/>
        <v>12.1</v>
      </c>
      <c r="G17" s="34" t="s">
        <v>157</v>
      </c>
      <c r="H17" s="35">
        <f t="shared" si="1"/>
        <v>2601.5</v>
      </c>
      <c r="I17" s="33">
        <v>8.1</v>
      </c>
      <c r="J17" s="33">
        <v>0</v>
      </c>
      <c r="K17" s="33">
        <v>4</v>
      </c>
      <c r="L17" s="33">
        <v>0</v>
      </c>
      <c r="M17" s="33" t="s">
        <v>67</v>
      </c>
      <c r="N17" s="33" t="s">
        <v>67</v>
      </c>
      <c r="O17" s="36"/>
      <c r="P17" s="36"/>
      <c r="Q17" s="36"/>
      <c r="R17" s="33" t="s">
        <v>565</v>
      </c>
      <c r="S17" s="33" t="s">
        <v>67</v>
      </c>
      <c r="T17" s="33" t="s">
        <v>67</v>
      </c>
      <c r="U17" s="37"/>
    </row>
    <row r="18" s="2" customFormat="1" ht="30" customHeight="1" spans="1:21">
      <c r="A18" s="30">
        <v>14</v>
      </c>
      <c r="B18" s="33" t="s">
        <v>586</v>
      </c>
      <c r="C18" s="40" t="s">
        <v>584</v>
      </c>
      <c r="D18" s="31">
        <v>3</v>
      </c>
      <c r="E18" s="33">
        <v>232</v>
      </c>
      <c r="F18" s="34">
        <f t="shared" si="0"/>
        <v>12.1</v>
      </c>
      <c r="G18" s="34" t="s">
        <v>157</v>
      </c>
      <c r="H18" s="35">
        <f t="shared" si="1"/>
        <v>2807.2</v>
      </c>
      <c r="I18" s="33">
        <v>8.1</v>
      </c>
      <c r="J18" s="33">
        <v>0</v>
      </c>
      <c r="K18" s="33">
        <v>4</v>
      </c>
      <c r="L18" s="33">
        <v>0</v>
      </c>
      <c r="M18" s="33" t="s">
        <v>67</v>
      </c>
      <c r="N18" s="33" t="s">
        <v>67</v>
      </c>
      <c r="O18" s="36"/>
      <c r="P18" s="36"/>
      <c r="Q18" s="36"/>
      <c r="R18" s="33" t="s">
        <v>565</v>
      </c>
      <c r="S18" s="33" t="s">
        <v>67</v>
      </c>
      <c r="T18" s="33" t="s">
        <v>67</v>
      </c>
      <c r="U18" s="37"/>
    </row>
    <row r="19" s="2" customFormat="1" ht="30" customHeight="1" spans="1:21">
      <c r="A19" s="30">
        <v>15</v>
      </c>
      <c r="B19" s="33" t="s">
        <v>587</v>
      </c>
      <c r="C19" s="32" t="s">
        <v>588</v>
      </c>
      <c r="D19" s="31">
        <v>3</v>
      </c>
      <c r="E19" s="33">
        <v>1513</v>
      </c>
      <c r="F19" s="34">
        <f t="shared" si="0"/>
        <v>32.2</v>
      </c>
      <c r="G19" s="34" t="s">
        <v>157</v>
      </c>
      <c r="H19" s="35">
        <f t="shared" si="1"/>
        <v>48718.6</v>
      </c>
      <c r="I19" s="33">
        <v>15</v>
      </c>
      <c r="J19" s="33">
        <v>6</v>
      </c>
      <c r="K19" s="33">
        <v>8.2</v>
      </c>
      <c r="L19" s="33">
        <v>3</v>
      </c>
      <c r="M19" s="33" t="s">
        <v>70</v>
      </c>
      <c r="N19" s="33" t="s">
        <v>70</v>
      </c>
      <c r="O19" s="36"/>
      <c r="P19" s="36"/>
      <c r="Q19" s="36"/>
      <c r="R19" s="33" t="s">
        <v>565</v>
      </c>
      <c r="S19" s="33" t="s">
        <v>70</v>
      </c>
      <c r="T19" s="33" t="s">
        <v>67</v>
      </c>
      <c r="U19" s="37"/>
    </row>
    <row r="20" s="2" customFormat="1" ht="30" customHeight="1" spans="1:21">
      <c r="A20" s="30">
        <v>16</v>
      </c>
      <c r="B20" s="33" t="s">
        <v>589</v>
      </c>
      <c r="C20" s="40" t="s">
        <v>590</v>
      </c>
      <c r="D20" s="31">
        <v>3</v>
      </c>
      <c r="E20" s="33">
        <v>235</v>
      </c>
      <c r="F20" s="34">
        <f t="shared" si="0"/>
        <v>8</v>
      </c>
      <c r="G20" s="34" t="s">
        <v>157</v>
      </c>
      <c r="H20" s="35">
        <f t="shared" si="1"/>
        <v>1880</v>
      </c>
      <c r="I20" s="33">
        <v>8</v>
      </c>
      <c r="J20" s="33">
        <v>0</v>
      </c>
      <c r="K20" s="33">
        <v>0</v>
      </c>
      <c r="L20" s="33">
        <v>0</v>
      </c>
      <c r="M20" s="33" t="s">
        <v>67</v>
      </c>
      <c r="N20" s="33" t="s">
        <v>67</v>
      </c>
      <c r="O20" s="36"/>
      <c r="P20" s="36"/>
      <c r="Q20" s="36"/>
      <c r="R20" s="33" t="s">
        <v>565</v>
      </c>
      <c r="S20" s="33" t="s">
        <v>67</v>
      </c>
      <c r="T20" s="33" t="s">
        <v>67</v>
      </c>
      <c r="U20" s="37"/>
    </row>
    <row r="21" s="2" customFormat="1" ht="30" customHeight="1" spans="1:21">
      <c r="A21" s="30">
        <v>17</v>
      </c>
      <c r="B21" s="33" t="s">
        <v>591</v>
      </c>
      <c r="C21" s="32" t="s">
        <v>592</v>
      </c>
      <c r="D21" s="31">
        <v>3</v>
      </c>
      <c r="E21" s="33">
        <v>154</v>
      </c>
      <c r="F21" s="34">
        <f t="shared" si="0"/>
        <v>12.2</v>
      </c>
      <c r="G21" s="34" t="s">
        <v>157</v>
      </c>
      <c r="H21" s="35">
        <f t="shared" si="1"/>
        <v>1878.8</v>
      </c>
      <c r="I21" s="33">
        <v>8</v>
      </c>
      <c r="J21" s="33">
        <v>0</v>
      </c>
      <c r="K21" s="33">
        <v>4.2</v>
      </c>
      <c r="L21" s="33">
        <v>0</v>
      </c>
      <c r="M21" s="33" t="s">
        <v>67</v>
      </c>
      <c r="N21" s="33" t="s">
        <v>67</v>
      </c>
      <c r="O21" s="36"/>
      <c r="P21" s="36"/>
      <c r="Q21" s="36"/>
      <c r="R21" s="33" t="s">
        <v>565</v>
      </c>
      <c r="S21" s="33" t="s">
        <v>67</v>
      </c>
      <c r="T21" s="33" t="s">
        <v>67</v>
      </c>
      <c r="U21" s="37"/>
    </row>
    <row r="22" s="2" customFormat="1" ht="30" customHeight="1" spans="1:21">
      <c r="A22" s="30">
        <v>18</v>
      </c>
      <c r="B22" s="33" t="s">
        <v>593</v>
      </c>
      <c r="C22" s="32" t="s">
        <v>594</v>
      </c>
      <c r="D22" s="31">
        <v>3</v>
      </c>
      <c r="E22" s="33">
        <v>1106</v>
      </c>
      <c r="F22" s="34">
        <f t="shared" si="0"/>
        <v>12.1</v>
      </c>
      <c r="G22" s="34" t="s">
        <v>157</v>
      </c>
      <c r="H22" s="35">
        <f t="shared" si="1"/>
        <v>13382.6</v>
      </c>
      <c r="I22" s="33">
        <v>8.1</v>
      </c>
      <c r="J22" s="33">
        <v>0</v>
      </c>
      <c r="K22" s="33">
        <v>4</v>
      </c>
      <c r="L22" s="33">
        <v>0</v>
      </c>
      <c r="M22" s="33" t="s">
        <v>67</v>
      </c>
      <c r="N22" s="33" t="s">
        <v>67</v>
      </c>
      <c r="O22" s="36"/>
      <c r="P22" s="36">
        <v>1</v>
      </c>
      <c r="Q22" s="36"/>
      <c r="R22" s="33" t="s">
        <v>565</v>
      </c>
      <c r="S22" s="33" t="s">
        <v>67</v>
      </c>
      <c r="T22" s="33" t="s">
        <v>67</v>
      </c>
      <c r="U22" s="44"/>
    </row>
    <row r="23" s="2" customFormat="1" ht="30" customHeight="1" spans="1:21">
      <c r="A23" s="30">
        <v>19</v>
      </c>
      <c r="B23" s="33" t="s">
        <v>595</v>
      </c>
      <c r="C23" s="32" t="s">
        <v>596</v>
      </c>
      <c r="D23" s="31">
        <v>3</v>
      </c>
      <c r="E23" s="33">
        <v>217</v>
      </c>
      <c r="F23" s="34">
        <f t="shared" si="0"/>
        <v>12</v>
      </c>
      <c r="G23" s="34" t="s">
        <v>157</v>
      </c>
      <c r="H23" s="35">
        <f t="shared" si="1"/>
        <v>2604</v>
      </c>
      <c r="I23" s="33">
        <v>9</v>
      </c>
      <c r="J23" s="33">
        <v>0</v>
      </c>
      <c r="K23" s="33">
        <v>3</v>
      </c>
      <c r="L23" s="33">
        <v>0</v>
      </c>
      <c r="M23" s="33" t="s">
        <v>67</v>
      </c>
      <c r="N23" s="33" t="s">
        <v>67</v>
      </c>
      <c r="O23" s="36"/>
      <c r="P23" s="36"/>
      <c r="Q23" s="36"/>
      <c r="R23" s="33" t="s">
        <v>565</v>
      </c>
      <c r="S23" s="33" t="s">
        <v>67</v>
      </c>
      <c r="T23" s="33" t="s">
        <v>67</v>
      </c>
      <c r="U23" s="44"/>
    </row>
    <row r="24" s="2" customFormat="1" ht="30" customHeight="1" spans="1:21">
      <c r="A24" s="30">
        <v>20</v>
      </c>
      <c r="B24" s="33" t="s">
        <v>597</v>
      </c>
      <c r="C24" s="33" t="s">
        <v>598</v>
      </c>
      <c r="D24" s="33">
        <v>3</v>
      </c>
      <c r="E24" s="33">
        <v>1876.4</v>
      </c>
      <c r="F24" s="34">
        <f t="shared" si="0"/>
        <v>23</v>
      </c>
      <c r="G24" s="34" t="s">
        <v>157</v>
      </c>
      <c r="H24" s="35">
        <f t="shared" si="1"/>
        <v>43157.2</v>
      </c>
      <c r="I24" s="33">
        <v>12</v>
      </c>
      <c r="J24" s="33">
        <v>0</v>
      </c>
      <c r="K24" s="33">
        <v>7</v>
      </c>
      <c r="L24" s="33">
        <v>4</v>
      </c>
      <c r="M24" s="33" t="s">
        <v>70</v>
      </c>
      <c r="N24" s="33" t="s">
        <v>67</v>
      </c>
      <c r="O24" s="46"/>
      <c r="P24" s="46"/>
      <c r="Q24" s="46"/>
      <c r="R24" s="33" t="s">
        <v>70</v>
      </c>
      <c r="S24" s="47" t="s">
        <v>67</v>
      </c>
      <c r="T24" s="33" t="s">
        <v>67</v>
      </c>
      <c r="U24" s="37"/>
    </row>
    <row r="25" s="2" customFormat="1" ht="30" customHeight="1" spans="1:21">
      <c r="A25" s="30">
        <v>21</v>
      </c>
      <c r="B25" s="33" t="s">
        <v>599</v>
      </c>
      <c r="C25" s="33" t="s">
        <v>600</v>
      </c>
      <c r="D25" s="33">
        <v>3</v>
      </c>
      <c r="E25" s="33">
        <v>713.2</v>
      </c>
      <c r="F25" s="34">
        <f t="shared" si="0"/>
        <v>19</v>
      </c>
      <c r="G25" s="34" t="s">
        <v>157</v>
      </c>
      <c r="H25" s="35">
        <f t="shared" si="1"/>
        <v>13550.8</v>
      </c>
      <c r="I25" s="33">
        <v>15</v>
      </c>
      <c r="J25" s="33">
        <v>0</v>
      </c>
      <c r="K25" s="33">
        <v>0</v>
      </c>
      <c r="L25" s="33">
        <v>4</v>
      </c>
      <c r="M25" s="33" t="s">
        <v>67</v>
      </c>
      <c r="N25" s="33" t="s">
        <v>67</v>
      </c>
      <c r="O25" s="46"/>
      <c r="P25" s="46"/>
      <c r="Q25" s="46"/>
      <c r="R25" s="33" t="s">
        <v>70</v>
      </c>
      <c r="S25" s="47" t="s">
        <v>67</v>
      </c>
      <c r="T25" s="33" t="s">
        <v>67</v>
      </c>
      <c r="U25" s="37"/>
    </row>
    <row r="26" s="2" customFormat="1" ht="30" customHeight="1" spans="1:21">
      <c r="A26" s="30">
        <v>22</v>
      </c>
      <c r="B26" s="33" t="s">
        <v>599</v>
      </c>
      <c r="C26" s="33" t="s">
        <v>601</v>
      </c>
      <c r="D26" s="33">
        <v>3</v>
      </c>
      <c r="E26" s="33">
        <v>410</v>
      </c>
      <c r="F26" s="34">
        <v>6</v>
      </c>
      <c r="G26" s="34" t="s">
        <v>157</v>
      </c>
      <c r="H26" s="35">
        <f t="shared" si="1"/>
        <v>2460</v>
      </c>
      <c r="I26" s="33">
        <v>4</v>
      </c>
      <c r="J26" s="33">
        <v>0</v>
      </c>
      <c r="K26" s="33">
        <v>0</v>
      </c>
      <c r="L26" s="33">
        <v>2</v>
      </c>
      <c r="M26" s="33" t="s">
        <v>67</v>
      </c>
      <c r="N26" s="33" t="s">
        <v>67</v>
      </c>
      <c r="O26" s="46"/>
      <c r="P26" s="46"/>
      <c r="Q26" s="46"/>
      <c r="R26" s="33" t="s">
        <v>70</v>
      </c>
      <c r="S26" s="47" t="s">
        <v>67</v>
      </c>
      <c r="T26" s="33" t="s">
        <v>67</v>
      </c>
      <c r="U26" s="37"/>
    </row>
    <row r="27" s="2" customFormat="1" ht="30" customHeight="1" spans="1:21">
      <c r="A27" s="30">
        <v>23</v>
      </c>
      <c r="B27" s="33" t="s">
        <v>599</v>
      </c>
      <c r="C27" s="33" t="s">
        <v>602</v>
      </c>
      <c r="D27" s="33">
        <v>3</v>
      </c>
      <c r="E27" s="33">
        <v>400</v>
      </c>
      <c r="F27" s="34">
        <v>21.2</v>
      </c>
      <c r="G27" s="34" t="s">
        <v>157</v>
      </c>
      <c r="H27" s="35">
        <f t="shared" si="1"/>
        <v>8480</v>
      </c>
      <c r="I27" s="33">
        <v>17.2</v>
      </c>
      <c r="J27" s="33">
        <v>0</v>
      </c>
      <c r="K27" s="33">
        <v>0</v>
      </c>
      <c r="L27" s="33">
        <v>4</v>
      </c>
      <c r="M27" s="33" t="s">
        <v>70</v>
      </c>
      <c r="N27" s="33" t="s">
        <v>67</v>
      </c>
      <c r="O27" s="46"/>
      <c r="P27" s="46"/>
      <c r="Q27" s="46"/>
      <c r="R27" s="33" t="s">
        <v>70</v>
      </c>
      <c r="S27" s="47" t="s">
        <v>67</v>
      </c>
      <c r="T27" s="33" t="s">
        <v>67</v>
      </c>
      <c r="U27" s="37"/>
    </row>
    <row r="28" s="2" customFormat="1" ht="30" customHeight="1" spans="1:21">
      <c r="A28" s="30">
        <v>24</v>
      </c>
      <c r="B28" s="33" t="s">
        <v>603</v>
      </c>
      <c r="C28" s="33" t="s">
        <v>604</v>
      </c>
      <c r="D28" s="33">
        <v>3</v>
      </c>
      <c r="E28" s="33">
        <v>310</v>
      </c>
      <c r="F28" s="34">
        <f t="shared" ref="F28:F48" si="2">SUM(I28:L28)</f>
        <v>33</v>
      </c>
      <c r="G28" s="34" t="s">
        <v>157</v>
      </c>
      <c r="H28" s="35">
        <f t="shared" si="1"/>
        <v>10230</v>
      </c>
      <c r="I28" s="33">
        <v>22</v>
      </c>
      <c r="J28" s="33">
        <v>0</v>
      </c>
      <c r="K28" s="33">
        <v>8</v>
      </c>
      <c r="L28" s="33">
        <v>3</v>
      </c>
      <c r="M28" s="33" t="s">
        <v>70</v>
      </c>
      <c r="N28" s="33" t="s">
        <v>67</v>
      </c>
      <c r="O28" s="46"/>
      <c r="P28" s="46"/>
      <c r="Q28" s="46"/>
      <c r="R28" s="33" t="s">
        <v>565</v>
      </c>
      <c r="S28" s="47" t="s">
        <v>67</v>
      </c>
      <c r="T28" s="33" t="s">
        <v>70</v>
      </c>
      <c r="U28" s="37"/>
    </row>
    <row r="29" s="2" customFormat="1" ht="30" customHeight="1" spans="1:21">
      <c r="A29" s="30">
        <v>25</v>
      </c>
      <c r="B29" s="33" t="s">
        <v>605</v>
      </c>
      <c r="C29" s="33" t="s">
        <v>606</v>
      </c>
      <c r="D29" s="33">
        <v>3</v>
      </c>
      <c r="E29" s="33">
        <v>269.2</v>
      </c>
      <c r="F29" s="34">
        <f t="shared" si="2"/>
        <v>24</v>
      </c>
      <c r="G29" s="34" t="s">
        <v>157</v>
      </c>
      <c r="H29" s="35">
        <f t="shared" si="1"/>
        <v>6460.8</v>
      </c>
      <c r="I29" s="33">
        <v>12</v>
      </c>
      <c r="J29" s="33">
        <v>12</v>
      </c>
      <c r="K29" s="33">
        <v>0</v>
      </c>
      <c r="L29" s="33">
        <v>0</v>
      </c>
      <c r="M29" s="33" t="s">
        <v>67</v>
      </c>
      <c r="N29" s="33" t="s">
        <v>67</v>
      </c>
      <c r="O29" s="46"/>
      <c r="P29" s="46"/>
      <c r="Q29" s="46"/>
      <c r="R29" s="33" t="s">
        <v>565</v>
      </c>
      <c r="S29" s="47" t="s">
        <v>70</v>
      </c>
      <c r="T29" s="33" t="s">
        <v>67</v>
      </c>
      <c r="U29" s="37"/>
    </row>
    <row r="30" s="2" customFormat="1" ht="30" customHeight="1" spans="1:21">
      <c r="A30" s="30">
        <v>26</v>
      </c>
      <c r="B30" s="33" t="s">
        <v>607</v>
      </c>
      <c r="C30" s="33"/>
      <c r="D30" s="33">
        <v>3</v>
      </c>
      <c r="E30" s="33">
        <v>1400</v>
      </c>
      <c r="F30" s="34">
        <f t="shared" si="2"/>
        <v>6</v>
      </c>
      <c r="G30" s="34" t="s">
        <v>157</v>
      </c>
      <c r="H30" s="35">
        <f t="shared" si="1"/>
        <v>8400</v>
      </c>
      <c r="I30" s="33">
        <v>4</v>
      </c>
      <c r="J30" s="33">
        <v>0</v>
      </c>
      <c r="K30" s="33">
        <v>0</v>
      </c>
      <c r="L30" s="33">
        <v>2</v>
      </c>
      <c r="M30" s="33" t="s">
        <v>67</v>
      </c>
      <c r="N30" s="33" t="s">
        <v>67</v>
      </c>
      <c r="O30" s="46"/>
      <c r="P30" s="46"/>
      <c r="Q30" s="46"/>
      <c r="R30" s="33" t="s">
        <v>67</v>
      </c>
      <c r="S30" s="47" t="s">
        <v>67</v>
      </c>
      <c r="T30" s="33" t="s">
        <v>67</v>
      </c>
      <c r="U30" s="37"/>
    </row>
    <row r="31" s="2" customFormat="1" ht="30" customHeight="1" spans="1:21">
      <c r="A31" s="30">
        <v>27</v>
      </c>
      <c r="B31" s="33" t="s">
        <v>608</v>
      </c>
      <c r="C31" s="33" t="s">
        <v>609</v>
      </c>
      <c r="D31" s="33">
        <v>3</v>
      </c>
      <c r="E31" s="33">
        <v>645</v>
      </c>
      <c r="F31" s="34">
        <f t="shared" si="2"/>
        <v>12</v>
      </c>
      <c r="G31" s="34" t="s">
        <v>157</v>
      </c>
      <c r="H31" s="35">
        <f t="shared" si="1"/>
        <v>7740</v>
      </c>
      <c r="I31" s="33">
        <v>12</v>
      </c>
      <c r="J31" s="33">
        <v>0</v>
      </c>
      <c r="K31" s="33">
        <v>0</v>
      </c>
      <c r="L31" s="33">
        <v>0</v>
      </c>
      <c r="M31" s="33" t="s">
        <v>67</v>
      </c>
      <c r="N31" s="33" t="s">
        <v>67</v>
      </c>
      <c r="O31" s="46"/>
      <c r="P31" s="46"/>
      <c r="Q31" s="46"/>
      <c r="R31" s="33" t="s">
        <v>565</v>
      </c>
      <c r="S31" s="47" t="s">
        <v>67</v>
      </c>
      <c r="T31" s="33" t="s">
        <v>67</v>
      </c>
      <c r="U31" s="37"/>
    </row>
    <row r="32" s="2" customFormat="1" ht="30" customHeight="1" spans="1:21">
      <c r="A32" s="30">
        <v>28</v>
      </c>
      <c r="B32" s="33" t="s">
        <v>610</v>
      </c>
      <c r="C32" s="33" t="s">
        <v>611</v>
      </c>
      <c r="D32" s="33">
        <v>3</v>
      </c>
      <c r="E32" s="33">
        <v>2320</v>
      </c>
      <c r="F32" s="34">
        <f t="shared" si="2"/>
        <v>40</v>
      </c>
      <c r="G32" s="34" t="s">
        <v>157</v>
      </c>
      <c r="H32" s="35">
        <f t="shared" si="1"/>
        <v>92800</v>
      </c>
      <c r="I32" s="33">
        <v>16</v>
      </c>
      <c r="J32" s="48">
        <v>0</v>
      </c>
      <c r="K32" s="33">
        <v>10</v>
      </c>
      <c r="L32" s="33">
        <v>14</v>
      </c>
      <c r="M32" s="33" t="s">
        <v>70</v>
      </c>
      <c r="N32" s="33" t="s">
        <v>67</v>
      </c>
      <c r="O32" s="46"/>
      <c r="P32" s="46"/>
      <c r="Q32" s="46"/>
      <c r="R32" s="33" t="s">
        <v>565</v>
      </c>
      <c r="S32" s="47" t="s">
        <v>67</v>
      </c>
      <c r="T32" s="33" t="s">
        <v>70</v>
      </c>
      <c r="U32" s="44"/>
    </row>
    <row r="33" s="2" customFormat="1" ht="30" customHeight="1" spans="1:21">
      <c r="A33" s="30">
        <v>29</v>
      </c>
      <c r="B33" s="33" t="s">
        <v>610</v>
      </c>
      <c r="C33" s="33" t="s">
        <v>612</v>
      </c>
      <c r="D33" s="33">
        <v>3</v>
      </c>
      <c r="E33" s="33">
        <v>120</v>
      </c>
      <c r="F33" s="34">
        <f t="shared" si="2"/>
        <v>40</v>
      </c>
      <c r="G33" s="34" t="s">
        <v>157</v>
      </c>
      <c r="H33" s="35">
        <f t="shared" si="1"/>
        <v>4800</v>
      </c>
      <c r="I33" s="33">
        <v>40</v>
      </c>
      <c r="J33" s="48">
        <v>0</v>
      </c>
      <c r="K33" s="33">
        <v>0</v>
      </c>
      <c r="L33" s="33">
        <v>0</v>
      </c>
      <c r="M33" s="33" t="s">
        <v>67</v>
      </c>
      <c r="N33" s="33" t="s">
        <v>67</v>
      </c>
      <c r="O33" s="46"/>
      <c r="P33" s="46"/>
      <c r="Q33" s="46"/>
      <c r="R33" s="33" t="s">
        <v>565</v>
      </c>
      <c r="S33" s="47" t="s">
        <v>67</v>
      </c>
      <c r="T33" s="33" t="s">
        <v>67</v>
      </c>
      <c r="U33" s="44"/>
    </row>
    <row r="34" s="2" customFormat="1" ht="30" customHeight="1" spans="1:21">
      <c r="A34" s="30">
        <v>30</v>
      </c>
      <c r="B34" s="33" t="s">
        <v>613</v>
      </c>
      <c r="C34" s="33" t="s">
        <v>614</v>
      </c>
      <c r="D34" s="33">
        <v>3</v>
      </c>
      <c r="E34" s="33">
        <v>800</v>
      </c>
      <c r="F34" s="34">
        <f t="shared" si="2"/>
        <v>35</v>
      </c>
      <c r="G34" s="34" t="s">
        <v>157</v>
      </c>
      <c r="H34" s="35">
        <f t="shared" si="1"/>
        <v>28000</v>
      </c>
      <c r="I34" s="33">
        <v>16</v>
      </c>
      <c r="J34" s="33">
        <v>0</v>
      </c>
      <c r="K34" s="33">
        <v>7</v>
      </c>
      <c r="L34" s="33">
        <v>12</v>
      </c>
      <c r="M34" s="33" t="s">
        <v>67</v>
      </c>
      <c r="N34" s="33" t="s">
        <v>67</v>
      </c>
      <c r="O34" s="46"/>
      <c r="P34" s="46"/>
      <c r="Q34" s="46"/>
      <c r="R34" s="33" t="s">
        <v>565</v>
      </c>
      <c r="S34" s="47" t="s">
        <v>67</v>
      </c>
      <c r="T34" s="33" t="s">
        <v>70</v>
      </c>
      <c r="U34" s="44"/>
    </row>
    <row r="35" s="2" customFormat="1" ht="30" customHeight="1" spans="1:21">
      <c r="A35" s="30">
        <v>31</v>
      </c>
      <c r="B35" s="33" t="s">
        <v>615</v>
      </c>
      <c r="C35" s="33" t="s">
        <v>616</v>
      </c>
      <c r="D35" s="33">
        <v>3</v>
      </c>
      <c r="E35" s="33">
        <v>700</v>
      </c>
      <c r="F35" s="34">
        <f t="shared" si="2"/>
        <v>15</v>
      </c>
      <c r="G35" s="34" t="s">
        <v>157</v>
      </c>
      <c r="H35" s="35">
        <f t="shared" si="1"/>
        <v>10500</v>
      </c>
      <c r="I35" s="33">
        <v>8</v>
      </c>
      <c r="J35" s="33">
        <v>0</v>
      </c>
      <c r="K35" s="33">
        <v>4</v>
      </c>
      <c r="L35" s="33">
        <v>3</v>
      </c>
      <c r="M35" s="33" t="s">
        <v>67</v>
      </c>
      <c r="N35" s="33" t="s">
        <v>67</v>
      </c>
      <c r="O35" s="46"/>
      <c r="P35" s="46"/>
      <c r="Q35" s="46"/>
      <c r="R35" s="33" t="s">
        <v>565</v>
      </c>
      <c r="S35" s="47" t="s">
        <v>67</v>
      </c>
      <c r="T35" s="33" t="s">
        <v>67</v>
      </c>
      <c r="U35" s="44"/>
    </row>
    <row r="36" s="2" customFormat="1" ht="30" customHeight="1" spans="1:21">
      <c r="A36" s="30">
        <v>32</v>
      </c>
      <c r="B36" s="33" t="s">
        <v>617</v>
      </c>
      <c r="C36" s="33"/>
      <c r="D36" s="33">
        <v>3</v>
      </c>
      <c r="E36" s="33">
        <v>304</v>
      </c>
      <c r="F36" s="34">
        <f t="shared" si="2"/>
        <v>13.5</v>
      </c>
      <c r="G36" s="34" t="s">
        <v>157</v>
      </c>
      <c r="H36" s="35">
        <f t="shared" si="1"/>
        <v>4104</v>
      </c>
      <c r="I36" s="33">
        <v>8</v>
      </c>
      <c r="J36" s="33">
        <v>0</v>
      </c>
      <c r="K36" s="33">
        <v>4</v>
      </c>
      <c r="L36" s="33">
        <v>1.5</v>
      </c>
      <c r="M36" s="33" t="s">
        <v>67</v>
      </c>
      <c r="N36" s="33" t="s">
        <v>67</v>
      </c>
      <c r="O36" s="46"/>
      <c r="P36" s="46"/>
      <c r="Q36" s="46"/>
      <c r="R36" s="33" t="s">
        <v>70</v>
      </c>
      <c r="S36" s="47" t="s">
        <v>67</v>
      </c>
      <c r="T36" s="33" t="s">
        <v>67</v>
      </c>
      <c r="U36" s="37"/>
    </row>
    <row r="37" s="2" customFormat="1" ht="30" customHeight="1" spans="1:21">
      <c r="A37" s="30">
        <v>33</v>
      </c>
      <c r="B37" s="33" t="s">
        <v>618</v>
      </c>
      <c r="C37" s="33" t="s">
        <v>619</v>
      </c>
      <c r="D37" s="33">
        <v>3</v>
      </c>
      <c r="E37" s="33">
        <v>570</v>
      </c>
      <c r="F37" s="34">
        <f t="shared" si="2"/>
        <v>14.8</v>
      </c>
      <c r="G37" s="34" t="s">
        <v>157</v>
      </c>
      <c r="H37" s="35">
        <f t="shared" si="1"/>
        <v>8436</v>
      </c>
      <c r="I37" s="33">
        <v>7.8</v>
      </c>
      <c r="J37" s="33">
        <v>0</v>
      </c>
      <c r="K37" s="33">
        <v>4</v>
      </c>
      <c r="L37" s="33">
        <v>3</v>
      </c>
      <c r="M37" s="33" t="s">
        <v>67</v>
      </c>
      <c r="N37" s="33" t="s">
        <v>67</v>
      </c>
      <c r="O37" s="46"/>
      <c r="P37" s="46"/>
      <c r="Q37" s="46"/>
      <c r="R37" s="33" t="s">
        <v>70</v>
      </c>
      <c r="S37" s="47" t="s">
        <v>67</v>
      </c>
      <c r="T37" s="33" t="s">
        <v>67</v>
      </c>
      <c r="U37" s="44"/>
    </row>
    <row r="38" s="2" customFormat="1" ht="30" customHeight="1" spans="1:21">
      <c r="A38" s="30">
        <v>34</v>
      </c>
      <c r="B38" s="33" t="s">
        <v>620</v>
      </c>
      <c r="C38" s="33"/>
      <c r="D38" s="33">
        <v>3</v>
      </c>
      <c r="E38" s="33">
        <v>1200</v>
      </c>
      <c r="F38" s="34">
        <f t="shared" si="2"/>
        <v>11.8</v>
      </c>
      <c r="G38" s="34" t="s">
        <v>157</v>
      </c>
      <c r="H38" s="35">
        <f t="shared" si="1"/>
        <v>14160</v>
      </c>
      <c r="I38" s="33">
        <v>7.8</v>
      </c>
      <c r="J38" s="33">
        <v>0</v>
      </c>
      <c r="K38" s="33">
        <v>4</v>
      </c>
      <c r="L38" s="33">
        <v>0</v>
      </c>
      <c r="M38" s="33" t="s">
        <v>67</v>
      </c>
      <c r="N38" s="33" t="s">
        <v>67</v>
      </c>
      <c r="O38" s="46"/>
      <c r="P38" s="46"/>
      <c r="Q38" s="46"/>
      <c r="R38" s="33" t="s">
        <v>70</v>
      </c>
      <c r="S38" s="47" t="s">
        <v>67</v>
      </c>
      <c r="T38" s="33" t="s">
        <v>67</v>
      </c>
      <c r="U38" s="44"/>
    </row>
    <row r="39" s="3" customFormat="1" ht="30" customHeight="1" spans="1:21">
      <c r="A39" s="30">
        <v>35</v>
      </c>
      <c r="B39" s="33" t="s">
        <v>621</v>
      </c>
      <c r="C39" s="33" t="s">
        <v>622</v>
      </c>
      <c r="D39" s="33">
        <v>3</v>
      </c>
      <c r="E39" s="33">
        <v>435</v>
      </c>
      <c r="F39" s="34">
        <f t="shared" si="2"/>
        <v>7</v>
      </c>
      <c r="G39" s="34" t="s">
        <v>157</v>
      </c>
      <c r="H39" s="35">
        <f t="shared" si="1"/>
        <v>3045</v>
      </c>
      <c r="I39" s="33">
        <v>4</v>
      </c>
      <c r="J39" s="33">
        <v>0</v>
      </c>
      <c r="K39" s="33">
        <v>0</v>
      </c>
      <c r="L39" s="33">
        <v>3</v>
      </c>
      <c r="M39" s="33" t="s">
        <v>67</v>
      </c>
      <c r="N39" s="33" t="s">
        <v>67</v>
      </c>
      <c r="O39" s="46"/>
      <c r="P39" s="46"/>
      <c r="Q39" s="46"/>
      <c r="R39" s="33" t="s">
        <v>67</v>
      </c>
      <c r="S39" s="47" t="s">
        <v>67</v>
      </c>
      <c r="T39" s="33" t="s">
        <v>67</v>
      </c>
      <c r="U39" s="37"/>
    </row>
    <row r="40" s="3" customFormat="1" ht="30" customHeight="1" spans="1:21">
      <c r="A40" s="30">
        <v>36</v>
      </c>
      <c r="B40" s="33" t="s">
        <v>623</v>
      </c>
      <c r="C40" s="33" t="s">
        <v>622</v>
      </c>
      <c r="D40" s="33">
        <v>3</v>
      </c>
      <c r="E40" s="33">
        <v>407</v>
      </c>
      <c r="F40" s="34">
        <f t="shared" si="2"/>
        <v>7</v>
      </c>
      <c r="G40" s="34" t="s">
        <v>157</v>
      </c>
      <c r="H40" s="35">
        <f t="shared" si="1"/>
        <v>2849</v>
      </c>
      <c r="I40" s="33">
        <v>4</v>
      </c>
      <c r="J40" s="33">
        <v>0</v>
      </c>
      <c r="K40" s="33">
        <v>0</v>
      </c>
      <c r="L40" s="33">
        <v>3</v>
      </c>
      <c r="M40" s="33" t="s">
        <v>67</v>
      </c>
      <c r="N40" s="33" t="s">
        <v>67</v>
      </c>
      <c r="O40" s="46"/>
      <c r="P40" s="46"/>
      <c r="Q40" s="46"/>
      <c r="R40" s="33" t="s">
        <v>67</v>
      </c>
      <c r="S40" s="47" t="s">
        <v>67</v>
      </c>
      <c r="T40" s="33" t="s">
        <v>67</v>
      </c>
      <c r="U40" s="37"/>
    </row>
    <row r="41" s="3" customFormat="1" ht="30" customHeight="1" spans="1:21">
      <c r="A41" s="30">
        <v>37</v>
      </c>
      <c r="B41" s="33" t="s">
        <v>624</v>
      </c>
      <c r="C41" s="33" t="s">
        <v>622</v>
      </c>
      <c r="D41" s="33">
        <v>3</v>
      </c>
      <c r="E41" s="33">
        <v>130</v>
      </c>
      <c r="F41" s="34">
        <f t="shared" si="2"/>
        <v>7</v>
      </c>
      <c r="G41" s="34" t="s">
        <v>157</v>
      </c>
      <c r="H41" s="35">
        <f t="shared" si="1"/>
        <v>910</v>
      </c>
      <c r="I41" s="33">
        <v>4</v>
      </c>
      <c r="J41" s="33">
        <v>0</v>
      </c>
      <c r="K41" s="33">
        <v>0</v>
      </c>
      <c r="L41" s="33">
        <v>3</v>
      </c>
      <c r="M41" s="33" t="s">
        <v>67</v>
      </c>
      <c r="N41" s="33" t="s">
        <v>67</v>
      </c>
      <c r="O41" s="46"/>
      <c r="P41" s="46"/>
      <c r="Q41" s="46"/>
      <c r="R41" s="33" t="s">
        <v>67</v>
      </c>
      <c r="S41" s="47" t="s">
        <v>67</v>
      </c>
      <c r="T41" s="33" t="s">
        <v>67</v>
      </c>
      <c r="U41" s="37"/>
    </row>
    <row r="42" s="3" customFormat="1" ht="30" customHeight="1" spans="1:21">
      <c r="A42" s="30">
        <v>38</v>
      </c>
      <c r="B42" s="33" t="s">
        <v>625</v>
      </c>
      <c r="C42" s="33" t="s">
        <v>622</v>
      </c>
      <c r="D42" s="33">
        <v>3</v>
      </c>
      <c r="E42" s="33">
        <v>1800</v>
      </c>
      <c r="F42" s="34">
        <f t="shared" si="2"/>
        <v>7</v>
      </c>
      <c r="G42" s="34" t="s">
        <v>157</v>
      </c>
      <c r="H42" s="35">
        <f t="shared" si="1"/>
        <v>12600</v>
      </c>
      <c r="I42" s="33">
        <v>4</v>
      </c>
      <c r="J42" s="33">
        <v>0</v>
      </c>
      <c r="K42" s="33">
        <v>0</v>
      </c>
      <c r="L42" s="33">
        <v>3</v>
      </c>
      <c r="M42" s="33" t="s">
        <v>67</v>
      </c>
      <c r="N42" s="33" t="s">
        <v>67</v>
      </c>
      <c r="O42" s="46"/>
      <c r="P42" s="46"/>
      <c r="Q42" s="46"/>
      <c r="R42" s="33" t="s">
        <v>67</v>
      </c>
      <c r="S42" s="47" t="s">
        <v>67</v>
      </c>
      <c r="T42" s="33" t="s">
        <v>67</v>
      </c>
      <c r="U42" s="37"/>
    </row>
    <row r="43" s="3" customFormat="1" ht="30" customHeight="1" spans="1:21">
      <c r="A43" s="30">
        <v>39</v>
      </c>
      <c r="B43" s="33" t="s">
        <v>626</v>
      </c>
      <c r="C43" s="33" t="s">
        <v>622</v>
      </c>
      <c r="D43" s="33">
        <v>3</v>
      </c>
      <c r="E43" s="33">
        <v>550</v>
      </c>
      <c r="F43" s="34">
        <f t="shared" si="2"/>
        <v>7</v>
      </c>
      <c r="G43" s="34" t="s">
        <v>157</v>
      </c>
      <c r="H43" s="35">
        <f t="shared" si="1"/>
        <v>3850</v>
      </c>
      <c r="I43" s="33">
        <v>4</v>
      </c>
      <c r="J43" s="33">
        <v>0</v>
      </c>
      <c r="K43" s="33">
        <v>0</v>
      </c>
      <c r="L43" s="33">
        <v>3</v>
      </c>
      <c r="M43" s="33" t="s">
        <v>67</v>
      </c>
      <c r="N43" s="33" t="s">
        <v>67</v>
      </c>
      <c r="O43" s="46"/>
      <c r="P43" s="46"/>
      <c r="Q43" s="46"/>
      <c r="R43" s="33" t="s">
        <v>67</v>
      </c>
      <c r="S43" s="47" t="s">
        <v>67</v>
      </c>
      <c r="T43" s="33" t="s">
        <v>67</v>
      </c>
      <c r="U43" s="37"/>
    </row>
    <row r="44" s="3" customFormat="1" ht="30" customHeight="1" spans="1:21">
      <c r="A44" s="30">
        <v>40</v>
      </c>
      <c r="B44" s="33" t="s">
        <v>627</v>
      </c>
      <c r="C44" s="33" t="s">
        <v>622</v>
      </c>
      <c r="D44" s="33">
        <v>3</v>
      </c>
      <c r="E44" s="33">
        <v>485</v>
      </c>
      <c r="F44" s="34">
        <f t="shared" si="2"/>
        <v>7</v>
      </c>
      <c r="G44" s="34" t="s">
        <v>157</v>
      </c>
      <c r="H44" s="35">
        <f t="shared" si="1"/>
        <v>3395</v>
      </c>
      <c r="I44" s="33">
        <v>4</v>
      </c>
      <c r="J44" s="33">
        <v>0</v>
      </c>
      <c r="K44" s="33">
        <v>0</v>
      </c>
      <c r="L44" s="33">
        <v>3</v>
      </c>
      <c r="M44" s="33" t="s">
        <v>67</v>
      </c>
      <c r="N44" s="33" t="s">
        <v>67</v>
      </c>
      <c r="O44" s="46"/>
      <c r="P44" s="46"/>
      <c r="Q44" s="46"/>
      <c r="R44" s="33" t="s">
        <v>67</v>
      </c>
      <c r="S44" s="47" t="s">
        <v>67</v>
      </c>
      <c r="T44" s="33" t="s">
        <v>67</v>
      </c>
      <c r="U44" s="37"/>
    </row>
    <row r="45" s="3" customFormat="1" ht="30" customHeight="1" spans="1:21">
      <c r="A45" s="30">
        <v>41</v>
      </c>
      <c r="B45" s="33" t="s">
        <v>628</v>
      </c>
      <c r="C45" s="33" t="s">
        <v>622</v>
      </c>
      <c r="D45" s="33">
        <v>3</v>
      </c>
      <c r="E45" s="33">
        <v>557</v>
      </c>
      <c r="F45" s="34">
        <f t="shared" si="2"/>
        <v>7</v>
      </c>
      <c r="G45" s="34" t="s">
        <v>157</v>
      </c>
      <c r="H45" s="35">
        <f t="shared" si="1"/>
        <v>3899</v>
      </c>
      <c r="I45" s="33">
        <v>4</v>
      </c>
      <c r="J45" s="33">
        <v>0</v>
      </c>
      <c r="K45" s="33">
        <v>0</v>
      </c>
      <c r="L45" s="33">
        <v>3</v>
      </c>
      <c r="M45" s="33" t="s">
        <v>67</v>
      </c>
      <c r="N45" s="33" t="s">
        <v>67</v>
      </c>
      <c r="O45" s="46"/>
      <c r="P45" s="46"/>
      <c r="Q45" s="46"/>
      <c r="R45" s="33" t="s">
        <v>67</v>
      </c>
      <c r="S45" s="47" t="s">
        <v>67</v>
      </c>
      <c r="T45" s="33" t="s">
        <v>67</v>
      </c>
      <c r="U45" s="37"/>
    </row>
    <row r="46" s="3" customFormat="1" ht="30" customHeight="1" spans="1:21">
      <c r="A46" s="30">
        <v>42</v>
      </c>
      <c r="B46" s="33" t="s">
        <v>629</v>
      </c>
      <c r="C46" s="33" t="s">
        <v>622</v>
      </c>
      <c r="D46" s="33">
        <v>3</v>
      </c>
      <c r="E46" s="33">
        <v>525</v>
      </c>
      <c r="F46" s="34">
        <f t="shared" si="2"/>
        <v>7</v>
      </c>
      <c r="G46" s="34" t="s">
        <v>157</v>
      </c>
      <c r="H46" s="35">
        <f t="shared" si="1"/>
        <v>3675</v>
      </c>
      <c r="I46" s="33">
        <v>4</v>
      </c>
      <c r="J46" s="33">
        <v>0</v>
      </c>
      <c r="K46" s="33">
        <v>0</v>
      </c>
      <c r="L46" s="33">
        <v>3</v>
      </c>
      <c r="M46" s="33" t="s">
        <v>67</v>
      </c>
      <c r="N46" s="33" t="s">
        <v>67</v>
      </c>
      <c r="O46" s="46"/>
      <c r="P46" s="46"/>
      <c r="Q46" s="46"/>
      <c r="R46" s="33" t="s">
        <v>67</v>
      </c>
      <c r="S46" s="47" t="s">
        <v>67</v>
      </c>
      <c r="T46" s="33" t="s">
        <v>67</v>
      </c>
      <c r="U46" s="37"/>
    </row>
    <row r="47" s="3" customFormat="1" ht="30" customHeight="1" spans="1:21">
      <c r="A47" s="30">
        <v>43</v>
      </c>
      <c r="B47" s="33" t="s">
        <v>630</v>
      </c>
      <c r="C47" s="33" t="s">
        <v>622</v>
      </c>
      <c r="D47" s="33">
        <v>3</v>
      </c>
      <c r="E47" s="33">
        <v>700</v>
      </c>
      <c r="F47" s="34">
        <f t="shared" si="2"/>
        <v>7</v>
      </c>
      <c r="G47" s="34" t="s">
        <v>157</v>
      </c>
      <c r="H47" s="35">
        <f t="shared" si="1"/>
        <v>4900</v>
      </c>
      <c r="I47" s="33">
        <v>4</v>
      </c>
      <c r="J47" s="33">
        <v>0</v>
      </c>
      <c r="K47" s="33">
        <v>0</v>
      </c>
      <c r="L47" s="33">
        <v>3</v>
      </c>
      <c r="M47" s="33" t="s">
        <v>67</v>
      </c>
      <c r="N47" s="33" t="s">
        <v>67</v>
      </c>
      <c r="O47" s="46"/>
      <c r="P47" s="46"/>
      <c r="Q47" s="46"/>
      <c r="R47" s="33" t="s">
        <v>67</v>
      </c>
      <c r="S47" s="47" t="s">
        <v>67</v>
      </c>
      <c r="T47" s="33" t="s">
        <v>67</v>
      </c>
      <c r="U47" s="37"/>
    </row>
    <row r="48" s="3" customFormat="1" ht="30" customHeight="1" spans="1:21">
      <c r="A48" s="30">
        <v>44</v>
      </c>
      <c r="B48" s="33" t="s">
        <v>631</v>
      </c>
      <c r="C48" s="33" t="s">
        <v>622</v>
      </c>
      <c r="D48" s="33">
        <v>3</v>
      </c>
      <c r="E48" s="33">
        <v>1800</v>
      </c>
      <c r="F48" s="34">
        <f t="shared" si="2"/>
        <v>7</v>
      </c>
      <c r="G48" s="34" t="s">
        <v>157</v>
      </c>
      <c r="H48" s="35">
        <f t="shared" si="1"/>
        <v>12600</v>
      </c>
      <c r="I48" s="33">
        <v>4</v>
      </c>
      <c r="J48" s="33">
        <v>0</v>
      </c>
      <c r="K48" s="33">
        <v>0</v>
      </c>
      <c r="L48" s="33">
        <v>3</v>
      </c>
      <c r="M48" s="33" t="s">
        <v>67</v>
      </c>
      <c r="N48" s="33" t="s">
        <v>67</v>
      </c>
      <c r="O48" s="46"/>
      <c r="P48" s="46"/>
      <c r="Q48" s="46"/>
      <c r="R48" s="49" t="s">
        <v>67</v>
      </c>
      <c r="S48" s="47" t="s">
        <v>67</v>
      </c>
      <c r="T48" s="33" t="s">
        <v>67</v>
      </c>
      <c r="U48" s="37"/>
    </row>
    <row r="49" s="2" customFormat="1" ht="30" customHeight="1" spans="1:21">
      <c r="A49" s="30">
        <v>45</v>
      </c>
      <c r="B49" s="33" t="s">
        <v>632</v>
      </c>
      <c r="C49" s="33"/>
      <c r="D49" s="33">
        <v>3</v>
      </c>
      <c r="E49" s="34" t="s">
        <v>157</v>
      </c>
      <c r="F49" s="34" t="s">
        <v>157</v>
      </c>
      <c r="G49" s="33">
        <v>50000</v>
      </c>
      <c r="H49" s="35">
        <f t="shared" ref="H49:H51" si="3">G49</f>
        <v>50000</v>
      </c>
      <c r="I49" s="33"/>
      <c r="J49" s="33"/>
      <c r="K49" s="33"/>
      <c r="L49" s="33"/>
      <c r="M49" s="33"/>
      <c r="N49" s="33"/>
      <c r="O49" s="36"/>
      <c r="P49" s="36"/>
      <c r="Q49" s="36"/>
      <c r="R49" s="33" t="s">
        <v>67</v>
      </c>
      <c r="S49" s="33" t="s">
        <v>67</v>
      </c>
      <c r="T49" s="33" t="s">
        <v>67</v>
      </c>
      <c r="U49" s="37"/>
    </row>
    <row r="50" s="2" customFormat="1" ht="30" customHeight="1" spans="1:21">
      <c r="A50" s="30">
        <v>46</v>
      </c>
      <c r="B50" s="33" t="s">
        <v>633</v>
      </c>
      <c r="C50" s="32"/>
      <c r="D50" s="31">
        <v>3</v>
      </c>
      <c r="E50" s="34" t="s">
        <v>157</v>
      </c>
      <c r="F50" s="34" t="s">
        <v>157</v>
      </c>
      <c r="G50" s="33">
        <v>7538</v>
      </c>
      <c r="H50" s="35">
        <f t="shared" si="3"/>
        <v>7538</v>
      </c>
      <c r="I50" s="33"/>
      <c r="J50" s="33"/>
      <c r="K50" s="33"/>
      <c r="L50" s="33"/>
      <c r="M50" s="33"/>
      <c r="N50" s="33"/>
      <c r="O50" s="36"/>
      <c r="P50" s="36"/>
      <c r="Q50" s="36"/>
      <c r="R50" s="33" t="s">
        <v>67</v>
      </c>
      <c r="S50" s="33" t="s">
        <v>67</v>
      </c>
      <c r="T50" s="33" t="s">
        <v>67</v>
      </c>
      <c r="U50" s="37"/>
    </row>
    <row r="51" s="2" customFormat="1" ht="30" customHeight="1" spans="1:21">
      <c r="A51" s="30">
        <v>47</v>
      </c>
      <c r="B51" s="46" t="s">
        <v>634</v>
      </c>
      <c r="C51" s="46" t="s">
        <v>635</v>
      </c>
      <c r="D51" s="33">
        <v>3</v>
      </c>
      <c r="E51" s="34" t="s">
        <v>157</v>
      </c>
      <c r="F51" s="34" t="s">
        <v>157</v>
      </c>
      <c r="G51" s="34">
        <v>4767.31</v>
      </c>
      <c r="H51" s="34">
        <f t="shared" si="3"/>
        <v>4767.31</v>
      </c>
      <c r="I51" s="33"/>
      <c r="J51" s="34"/>
      <c r="K51" s="34"/>
      <c r="L51" s="34"/>
      <c r="M51" s="33" t="s">
        <v>67</v>
      </c>
      <c r="N51" s="33" t="s">
        <v>67</v>
      </c>
      <c r="O51" s="50"/>
      <c r="P51" s="50"/>
      <c r="Q51" s="50"/>
      <c r="R51" s="51" t="s">
        <v>67</v>
      </c>
      <c r="S51" s="33" t="s">
        <v>67</v>
      </c>
      <c r="T51" s="33" t="s">
        <v>67</v>
      </c>
      <c r="U51" s="37" t="s">
        <v>636</v>
      </c>
    </row>
    <row r="52" s="2" customFormat="1" ht="30" customHeight="1" spans="1:21">
      <c r="A52" s="30">
        <v>48</v>
      </c>
      <c r="B52" s="31" t="s">
        <v>190</v>
      </c>
      <c r="C52" s="32" t="s">
        <v>637</v>
      </c>
      <c r="D52" s="31">
        <v>2</v>
      </c>
      <c r="E52" s="33">
        <v>5521</v>
      </c>
      <c r="F52" s="34">
        <f t="shared" ref="F52:F56" si="4">SUM(I52:L52)</f>
        <v>47</v>
      </c>
      <c r="G52" s="34" t="s">
        <v>157</v>
      </c>
      <c r="H52" s="35">
        <f t="shared" ref="H52:H91" si="5">E52*F52</f>
        <v>259487</v>
      </c>
      <c r="I52" s="33">
        <v>30</v>
      </c>
      <c r="J52" s="33">
        <v>0</v>
      </c>
      <c r="K52" s="33">
        <v>10</v>
      </c>
      <c r="L52" s="33">
        <v>7</v>
      </c>
      <c r="M52" s="52" t="s">
        <v>70</v>
      </c>
      <c r="N52" s="52" t="s">
        <v>67</v>
      </c>
      <c r="O52" s="36"/>
      <c r="P52" s="36"/>
      <c r="Q52" s="36"/>
      <c r="R52" s="33" t="s">
        <v>70</v>
      </c>
      <c r="S52" s="33" t="s">
        <v>67</v>
      </c>
      <c r="T52" s="33" t="s">
        <v>70</v>
      </c>
      <c r="U52" s="53"/>
    </row>
    <row r="53" s="2" customFormat="1" ht="30" customHeight="1" spans="1:21">
      <c r="A53" s="30">
        <v>49</v>
      </c>
      <c r="B53" s="40" t="s">
        <v>638</v>
      </c>
      <c r="C53" s="32" t="s">
        <v>639</v>
      </c>
      <c r="D53" s="40">
        <v>3</v>
      </c>
      <c r="E53" s="33">
        <v>720</v>
      </c>
      <c r="F53" s="34">
        <f t="shared" si="4"/>
        <v>42.5</v>
      </c>
      <c r="G53" s="34" t="s">
        <v>157</v>
      </c>
      <c r="H53" s="35">
        <f t="shared" si="5"/>
        <v>30600</v>
      </c>
      <c r="I53" s="33">
        <v>19</v>
      </c>
      <c r="J53" s="33">
        <v>8</v>
      </c>
      <c r="K53" s="33">
        <v>7.5</v>
      </c>
      <c r="L53" s="33">
        <v>8</v>
      </c>
      <c r="M53" s="33" t="s">
        <v>70</v>
      </c>
      <c r="N53" s="33" t="s">
        <v>70</v>
      </c>
      <c r="O53" s="36"/>
      <c r="P53" s="36"/>
      <c r="Q53" s="36"/>
      <c r="R53" s="33" t="s">
        <v>70</v>
      </c>
      <c r="S53" s="33" t="s">
        <v>70</v>
      </c>
      <c r="T53" s="33" t="s">
        <v>70</v>
      </c>
      <c r="U53" s="53"/>
    </row>
    <row r="54" s="2" customFormat="1" ht="30" customHeight="1" spans="1:21">
      <c r="A54" s="30">
        <v>50</v>
      </c>
      <c r="B54" s="31" t="s">
        <v>603</v>
      </c>
      <c r="C54" s="32" t="s">
        <v>640</v>
      </c>
      <c r="D54" s="31">
        <v>2</v>
      </c>
      <c r="E54" s="33">
        <v>335</v>
      </c>
      <c r="F54" s="34">
        <f t="shared" si="4"/>
        <v>69</v>
      </c>
      <c r="G54" s="34" t="s">
        <v>157</v>
      </c>
      <c r="H54" s="35">
        <f t="shared" si="5"/>
        <v>23115</v>
      </c>
      <c r="I54" s="33">
        <v>41</v>
      </c>
      <c r="J54" s="33">
        <v>10</v>
      </c>
      <c r="K54" s="33">
        <v>8</v>
      </c>
      <c r="L54" s="33">
        <v>10</v>
      </c>
      <c r="M54" s="33" t="s">
        <v>70</v>
      </c>
      <c r="N54" s="33" t="s">
        <v>70</v>
      </c>
      <c r="O54" s="36"/>
      <c r="P54" s="36"/>
      <c r="Q54" s="36"/>
      <c r="R54" s="33" t="s">
        <v>70</v>
      </c>
      <c r="S54" s="33" t="s">
        <v>70</v>
      </c>
      <c r="T54" s="33" t="s">
        <v>70</v>
      </c>
      <c r="U54" s="54"/>
    </row>
    <row r="55" s="2" customFormat="1" ht="30" customHeight="1" spans="1:21">
      <c r="A55" s="30">
        <v>51</v>
      </c>
      <c r="B55" s="31" t="s">
        <v>603</v>
      </c>
      <c r="C55" s="32" t="s">
        <v>641</v>
      </c>
      <c r="D55" s="31">
        <v>2</v>
      </c>
      <c r="E55" s="33">
        <v>400</v>
      </c>
      <c r="F55" s="34">
        <f t="shared" si="4"/>
        <v>76</v>
      </c>
      <c r="G55" s="34" t="s">
        <v>157</v>
      </c>
      <c r="H55" s="35">
        <f t="shared" si="5"/>
        <v>30400</v>
      </c>
      <c r="I55" s="33">
        <v>69</v>
      </c>
      <c r="J55" s="33">
        <v>0</v>
      </c>
      <c r="K55" s="33">
        <v>7</v>
      </c>
      <c r="L55" s="33">
        <v>0</v>
      </c>
      <c r="M55" s="33" t="s">
        <v>67</v>
      </c>
      <c r="N55" s="33" t="s">
        <v>67</v>
      </c>
      <c r="O55" s="36"/>
      <c r="P55" s="36"/>
      <c r="Q55" s="36"/>
      <c r="R55" s="33" t="s">
        <v>70</v>
      </c>
      <c r="S55" s="33" t="s">
        <v>67</v>
      </c>
      <c r="T55" s="33" t="s">
        <v>70</v>
      </c>
      <c r="U55" s="54"/>
    </row>
    <row r="56" s="2" customFormat="1" ht="48" customHeight="1" spans="1:21">
      <c r="A56" s="30">
        <v>52</v>
      </c>
      <c r="B56" s="33" t="s">
        <v>603</v>
      </c>
      <c r="C56" s="33" t="s">
        <v>642</v>
      </c>
      <c r="D56" s="33">
        <v>2</v>
      </c>
      <c r="E56" s="33">
        <v>150</v>
      </c>
      <c r="F56" s="34">
        <f t="shared" si="4"/>
        <v>33</v>
      </c>
      <c r="G56" s="34" t="s">
        <v>157</v>
      </c>
      <c r="H56" s="35">
        <f t="shared" si="5"/>
        <v>4950</v>
      </c>
      <c r="I56" s="33">
        <v>22</v>
      </c>
      <c r="J56" s="33">
        <v>0</v>
      </c>
      <c r="K56" s="33">
        <v>8</v>
      </c>
      <c r="L56" s="33">
        <v>3</v>
      </c>
      <c r="M56" s="33" t="s">
        <v>70</v>
      </c>
      <c r="N56" s="33" t="s">
        <v>67</v>
      </c>
      <c r="O56" s="46"/>
      <c r="P56" s="46"/>
      <c r="Q56" s="46"/>
      <c r="R56" s="33" t="s">
        <v>565</v>
      </c>
      <c r="S56" s="33" t="s">
        <v>67</v>
      </c>
      <c r="T56" s="33" t="s">
        <v>70</v>
      </c>
      <c r="U56" s="53"/>
    </row>
    <row r="57" s="2" customFormat="1" ht="65.25" customHeight="1" spans="1:21">
      <c r="A57" s="30">
        <v>53</v>
      </c>
      <c r="B57" s="33" t="s">
        <v>643</v>
      </c>
      <c r="C57" s="33" t="s">
        <v>644</v>
      </c>
      <c r="D57" s="33">
        <v>3</v>
      </c>
      <c r="E57" s="33">
        <f>417+495</f>
        <v>912</v>
      </c>
      <c r="F57" s="34">
        <v>16</v>
      </c>
      <c r="G57" s="34" t="s">
        <v>157</v>
      </c>
      <c r="H57" s="35">
        <f t="shared" si="5"/>
        <v>14592</v>
      </c>
      <c r="I57" s="33">
        <v>16</v>
      </c>
      <c r="J57" s="33">
        <v>0</v>
      </c>
      <c r="K57" s="33">
        <v>0</v>
      </c>
      <c r="L57" s="33">
        <v>0</v>
      </c>
      <c r="M57" s="33" t="s">
        <v>67</v>
      </c>
      <c r="N57" s="33" t="s">
        <v>67</v>
      </c>
      <c r="O57" s="46"/>
      <c r="P57" s="46"/>
      <c r="Q57" s="46"/>
      <c r="R57" s="33" t="s">
        <v>565</v>
      </c>
      <c r="S57" s="33" t="s">
        <v>67</v>
      </c>
      <c r="T57" s="33" t="s">
        <v>67</v>
      </c>
      <c r="U57" s="53"/>
    </row>
    <row r="58" s="2" customFormat="1" ht="30" customHeight="1" spans="1:21">
      <c r="A58" s="30">
        <v>54</v>
      </c>
      <c r="B58" s="33" t="s">
        <v>599</v>
      </c>
      <c r="C58" s="33" t="s">
        <v>601</v>
      </c>
      <c r="D58" s="33">
        <v>3</v>
      </c>
      <c r="E58" s="33">
        <v>410</v>
      </c>
      <c r="F58" s="34">
        <f t="shared" ref="F58:F91" si="6">SUM(I58:L58)</f>
        <v>12</v>
      </c>
      <c r="G58" s="34" t="s">
        <v>157</v>
      </c>
      <c r="H58" s="35">
        <f t="shared" si="5"/>
        <v>4920</v>
      </c>
      <c r="I58" s="33">
        <v>12</v>
      </c>
      <c r="J58" s="33">
        <v>0</v>
      </c>
      <c r="K58" s="33">
        <v>0</v>
      </c>
      <c r="L58" s="33">
        <v>0</v>
      </c>
      <c r="M58" s="33" t="s">
        <v>67</v>
      </c>
      <c r="N58" s="33" t="s">
        <v>67</v>
      </c>
      <c r="O58" s="46"/>
      <c r="P58" s="46"/>
      <c r="Q58" s="46"/>
      <c r="R58" s="33" t="s">
        <v>565</v>
      </c>
      <c r="S58" s="33" t="s">
        <v>67</v>
      </c>
      <c r="T58" s="33" t="s">
        <v>67</v>
      </c>
      <c r="U58" s="54"/>
    </row>
    <row r="59" s="2" customFormat="1" ht="30" customHeight="1" spans="1:21">
      <c r="A59" s="30">
        <v>55</v>
      </c>
      <c r="B59" s="33" t="s">
        <v>605</v>
      </c>
      <c r="C59" s="33" t="s">
        <v>645</v>
      </c>
      <c r="D59" s="33">
        <v>3</v>
      </c>
      <c r="E59" s="33">
        <v>415</v>
      </c>
      <c r="F59" s="34">
        <f t="shared" si="6"/>
        <v>19</v>
      </c>
      <c r="G59" s="34" t="s">
        <v>157</v>
      </c>
      <c r="H59" s="35">
        <f t="shared" si="5"/>
        <v>7885</v>
      </c>
      <c r="I59" s="33">
        <v>15</v>
      </c>
      <c r="J59" s="33">
        <v>0</v>
      </c>
      <c r="K59" s="33">
        <v>0</v>
      </c>
      <c r="L59" s="33">
        <v>4</v>
      </c>
      <c r="M59" s="33" t="s">
        <v>70</v>
      </c>
      <c r="N59" s="33" t="s">
        <v>67</v>
      </c>
      <c r="O59" s="46"/>
      <c r="P59" s="46"/>
      <c r="Q59" s="46"/>
      <c r="R59" s="33" t="s">
        <v>565</v>
      </c>
      <c r="S59" s="33" t="s">
        <v>67</v>
      </c>
      <c r="T59" s="33" t="s">
        <v>67</v>
      </c>
      <c r="U59" s="54"/>
    </row>
    <row r="60" s="2" customFormat="1" ht="30" customHeight="1" spans="1:21">
      <c r="A60" s="30">
        <v>56</v>
      </c>
      <c r="B60" s="40" t="s">
        <v>603</v>
      </c>
      <c r="C60" s="32" t="s">
        <v>646</v>
      </c>
      <c r="D60" s="40">
        <v>3</v>
      </c>
      <c r="E60" s="33">
        <v>665</v>
      </c>
      <c r="F60" s="34">
        <f t="shared" si="6"/>
        <v>16</v>
      </c>
      <c r="G60" s="34" t="s">
        <v>157</v>
      </c>
      <c r="H60" s="35">
        <f t="shared" si="5"/>
        <v>10640</v>
      </c>
      <c r="I60" s="33">
        <v>16</v>
      </c>
      <c r="J60" s="33">
        <v>0</v>
      </c>
      <c r="K60" s="33">
        <v>0</v>
      </c>
      <c r="L60" s="33">
        <v>0</v>
      </c>
      <c r="M60" s="33" t="s">
        <v>67</v>
      </c>
      <c r="N60" s="33" t="s">
        <v>67</v>
      </c>
      <c r="O60" s="36"/>
      <c r="P60" s="36"/>
      <c r="Q60" s="36"/>
      <c r="R60" s="33" t="s">
        <v>70</v>
      </c>
      <c r="S60" s="33" t="s">
        <v>67</v>
      </c>
      <c r="T60" s="33" t="s">
        <v>67</v>
      </c>
      <c r="U60" s="53"/>
    </row>
    <row r="61" s="2" customFormat="1" ht="30" customHeight="1" spans="1:21">
      <c r="A61" s="30">
        <v>57</v>
      </c>
      <c r="B61" s="55" t="s">
        <v>647</v>
      </c>
      <c r="C61" s="56" t="s">
        <v>648</v>
      </c>
      <c r="D61" s="56">
        <v>2</v>
      </c>
      <c r="E61" s="33">
        <f>1750-680-230-570</f>
        <v>270</v>
      </c>
      <c r="F61" s="34">
        <f t="shared" si="6"/>
        <v>38.4</v>
      </c>
      <c r="G61" s="34" t="s">
        <v>157</v>
      </c>
      <c r="H61" s="35">
        <f t="shared" si="5"/>
        <v>10368</v>
      </c>
      <c r="I61" s="33">
        <v>17.4</v>
      </c>
      <c r="J61" s="33">
        <v>8</v>
      </c>
      <c r="K61" s="33">
        <v>7</v>
      </c>
      <c r="L61" s="33">
        <v>6</v>
      </c>
      <c r="M61" s="33" t="s">
        <v>70</v>
      </c>
      <c r="N61" s="33" t="s">
        <v>70</v>
      </c>
      <c r="O61" s="36"/>
      <c r="P61" s="36"/>
      <c r="Q61" s="36"/>
      <c r="R61" s="33" t="s">
        <v>70</v>
      </c>
      <c r="S61" s="33" t="s">
        <v>70</v>
      </c>
      <c r="T61" s="33" t="s">
        <v>70</v>
      </c>
      <c r="U61" s="53"/>
    </row>
    <row r="62" s="2" customFormat="1" ht="30" customHeight="1" spans="1:21">
      <c r="A62" s="30">
        <v>58</v>
      </c>
      <c r="B62" s="55" t="s">
        <v>647</v>
      </c>
      <c r="C62" s="56" t="s">
        <v>649</v>
      </c>
      <c r="D62" s="56">
        <v>3</v>
      </c>
      <c r="E62" s="33">
        <v>570</v>
      </c>
      <c r="F62" s="34">
        <f t="shared" si="6"/>
        <v>38.4</v>
      </c>
      <c r="G62" s="34" t="s">
        <v>157</v>
      </c>
      <c r="H62" s="35">
        <f t="shared" si="5"/>
        <v>21888</v>
      </c>
      <c r="I62" s="33">
        <v>17.4</v>
      </c>
      <c r="J62" s="33">
        <v>8</v>
      </c>
      <c r="K62" s="33">
        <v>7</v>
      </c>
      <c r="L62" s="33">
        <v>6</v>
      </c>
      <c r="M62" s="33" t="s">
        <v>70</v>
      </c>
      <c r="N62" s="33" t="s">
        <v>70</v>
      </c>
      <c r="O62" s="36"/>
      <c r="P62" s="36"/>
      <c r="Q62" s="36"/>
      <c r="R62" s="33" t="s">
        <v>70</v>
      </c>
      <c r="S62" s="33" t="s">
        <v>70</v>
      </c>
      <c r="T62" s="33" t="s">
        <v>70</v>
      </c>
      <c r="U62" s="53"/>
    </row>
    <row r="63" s="2" customFormat="1" ht="30" customHeight="1" spans="1:21">
      <c r="A63" s="30">
        <v>59</v>
      </c>
      <c r="B63" s="55" t="s">
        <v>647</v>
      </c>
      <c r="C63" s="56" t="s">
        <v>650</v>
      </c>
      <c r="D63" s="56">
        <v>2</v>
      </c>
      <c r="E63" s="33">
        <v>680</v>
      </c>
      <c r="F63" s="34">
        <f t="shared" si="6"/>
        <v>26.9</v>
      </c>
      <c r="G63" s="34" t="s">
        <v>157</v>
      </c>
      <c r="H63" s="35">
        <f t="shared" si="5"/>
        <v>18292</v>
      </c>
      <c r="I63" s="33">
        <v>17.4</v>
      </c>
      <c r="J63" s="33">
        <v>0</v>
      </c>
      <c r="K63" s="33">
        <v>3.5</v>
      </c>
      <c r="L63" s="33">
        <v>6</v>
      </c>
      <c r="M63" s="33" t="s">
        <v>70</v>
      </c>
      <c r="N63" s="33" t="s">
        <v>67</v>
      </c>
      <c r="O63" s="36"/>
      <c r="P63" s="36"/>
      <c r="Q63" s="36"/>
      <c r="R63" s="33" t="s">
        <v>70</v>
      </c>
      <c r="S63" s="33" t="s">
        <v>67</v>
      </c>
      <c r="T63" s="33" t="s">
        <v>67</v>
      </c>
      <c r="U63" s="53"/>
    </row>
    <row r="64" s="2" customFormat="1" ht="30" customHeight="1" spans="1:21">
      <c r="A64" s="30">
        <v>60</v>
      </c>
      <c r="B64" s="55" t="s">
        <v>647</v>
      </c>
      <c r="C64" s="56" t="s">
        <v>651</v>
      </c>
      <c r="D64" s="56">
        <v>3</v>
      </c>
      <c r="E64" s="33">
        <v>230</v>
      </c>
      <c r="F64" s="34">
        <f t="shared" si="6"/>
        <v>30.4</v>
      </c>
      <c r="G64" s="34" t="s">
        <v>157</v>
      </c>
      <c r="H64" s="35">
        <f t="shared" si="5"/>
        <v>6992</v>
      </c>
      <c r="I64" s="33">
        <v>17.4</v>
      </c>
      <c r="J64" s="33">
        <v>0</v>
      </c>
      <c r="K64" s="33">
        <v>7</v>
      </c>
      <c r="L64" s="33">
        <v>6</v>
      </c>
      <c r="M64" s="33" t="s">
        <v>70</v>
      </c>
      <c r="N64" s="33" t="s">
        <v>67</v>
      </c>
      <c r="O64" s="36"/>
      <c r="P64" s="36"/>
      <c r="Q64" s="36"/>
      <c r="R64" s="33" t="s">
        <v>70</v>
      </c>
      <c r="S64" s="33" t="s">
        <v>67</v>
      </c>
      <c r="T64" s="33" t="s">
        <v>70</v>
      </c>
      <c r="U64" s="53"/>
    </row>
    <row r="65" s="2" customFormat="1" ht="30" customHeight="1" spans="1:21">
      <c r="A65" s="30">
        <v>61</v>
      </c>
      <c r="B65" s="55" t="s">
        <v>647</v>
      </c>
      <c r="C65" s="56" t="s">
        <v>652</v>
      </c>
      <c r="D65" s="56">
        <v>3</v>
      </c>
      <c r="E65" s="33">
        <v>590</v>
      </c>
      <c r="F65" s="34">
        <f t="shared" si="6"/>
        <v>10</v>
      </c>
      <c r="G65" s="34" t="s">
        <v>157</v>
      </c>
      <c r="H65" s="35">
        <f t="shared" si="5"/>
        <v>5900</v>
      </c>
      <c r="I65" s="33">
        <v>10</v>
      </c>
      <c r="J65" s="33">
        <v>0</v>
      </c>
      <c r="K65" s="33">
        <v>0</v>
      </c>
      <c r="L65" s="33">
        <v>0</v>
      </c>
      <c r="M65" s="33" t="s">
        <v>67</v>
      </c>
      <c r="N65" s="33" t="s">
        <v>67</v>
      </c>
      <c r="O65" s="36"/>
      <c r="P65" s="36"/>
      <c r="Q65" s="36"/>
      <c r="R65" s="33" t="s">
        <v>70</v>
      </c>
      <c r="S65" s="33" t="s">
        <v>67</v>
      </c>
      <c r="T65" s="33" t="s">
        <v>67</v>
      </c>
      <c r="U65" s="53"/>
    </row>
    <row r="66" s="2" customFormat="1" ht="30" customHeight="1" spans="1:21">
      <c r="A66" s="30">
        <v>62</v>
      </c>
      <c r="B66" s="40" t="s">
        <v>653</v>
      </c>
      <c r="C66" s="32" t="s">
        <v>654</v>
      </c>
      <c r="D66" s="40">
        <v>3</v>
      </c>
      <c r="E66" s="33">
        <f>792+800</f>
        <v>1592</v>
      </c>
      <c r="F66" s="34">
        <f t="shared" si="6"/>
        <v>20.2</v>
      </c>
      <c r="G66" s="34" t="s">
        <v>157</v>
      </c>
      <c r="H66" s="35">
        <f t="shared" si="5"/>
        <v>32158.4</v>
      </c>
      <c r="I66" s="33">
        <v>14</v>
      </c>
      <c r="J66" s="33">
        <v>0</v>
      </c>
      <c r="K66" s="33">
        <v>6.2</v>
      </c>
      <c r="L66" s="33">
        <v>0</v>
      </c>
      <c r="M66" s="33" t="s">
        <v>67</v>
      </c>
      <c r="N66" s="33" t="s">
        <v>67</v>
      </c>
      <c r="O66" s="36"/>
      <c r="P66" s="36"/>
      <c r="Q66" s="36"/>
      <c r="R66" s="33" t="s">
        <v>70</v>
      </c>
      <c r="S66" s="33" t="s">
        <v>67</v>
      </c>
      <c r="T66" s="33" t="s">
        <v>67</v>
      </c>
      <c r="U66" s="54"/>
    </row>
    <row r="67" s="2" customFormat="1" ht="30" customHeight="1" spans="1:21">
      <c r="A67" s="30">
        <v>63</v>
      </c>
      <c r="B67" s="40" t="s">
        <v>576</v>
      </c>
      <c r="C67" s="32" t="s">
        <v>655</v>
      </c>
      <c r="D67" s="40">
        <v>3</v>
      </c>
      <c r="E67" s="33">
        <v>790</v>
      </c>
      <c r="F67" s="34">
        <f t="shared" si="6"/>
        <v>35.2</v>
      </c>
      <c r="G67" s="34" t="s">
        <v>157</v>
      </c>
      <c r="H67" s="35">
        <f t="shared" si="5"/>
        <v>27808</v>
      </c>
      <c r="I67" s="33">
        <v>15</v>
      </c>
      <c r="J67" s="33">
        <v>7.2</v>
      </c>
      <c r="K67" s="33">
        <v>6</v>
      </c>
      <c r="L67" s="33">
        <v>7</v>
      </c>
      <c r="M67" s="33" t="s">
        <v>70</v>
      </c>
      <c r="N67" s="33" t="s">
        <v>70</v>
      </c>
      <c r="O67" s="36"/>
      <c r="P67" s="36"/>
      <c r="Q67" s="36"/>
      <c r="R67" s="33" t="s">
        <v>70</v>
      </c>
      <c r="S67" s="33" t="s">
        <v>70</v>
      </c>
      <c r="T67" s="33" t="s">
        <v>67</v>
      </c>
      <c r="U67" s="54"/>
    </row>
    <row r="68" s="2" customFormat="1" ht="30" customHeight="1" spans="1:21">
      <c r="A68" s="30">
        <v>64</v>
      </c>
      <c r="B68" s="31" t="s">
        <v>656</v>
      </c>
      <c r="C68" s="32" t="s">
        <v>648</v>
      </c>
      <c r="D68" s="31">
        <v>2</v>
      </c>
      <c r="E68" s="33">
        <v>200</v>
      </c>
      <c r="F68" s="34">
        <f t="shared" si="6"/>
        <v>26.8</v>
      </c>
      <c r="G68" s="34" t="s">
        <v>157</v>
      </c>
      <c r="H68" s="35">
        <f t="shared" si="5"/>
        <v>5360</v>
      </c>
      <c r="I68" s="33">
        <v>13.8</v>
      </c>
      <c r="J68" s="33">
        <v>0</v>
      </c>
      <c r="K68" s="33">
        <v>10</v>
      </c>
      <c r="L68" s="33">
        <v>3</v>
      </c>
      <c r="M68" s="33" t="s">
        <v>67</v>
      </c>
      <c r="N68" s="33" t="s">
        <v>67</v>
      </c>
      <c r="O68" s="36"/>
      <c r="P68" s="36">
        <v>1</v>
      </c>
      <c r="Q68" s="36"/>
      <c r="R68" s="33" t="s">
        <v>70</v>
      </c>
      <c r="S68" s="33" t="s">
        <v>67</v>
      </c>
      <c r="T68" s="33" t="s">
        <v>70</v>
      </c>
      <c r="U68" s="53"/>
    </row>
    <row r="69" s="2" customFormat="1" ht="30" customHeight="1" spans="1:21">
      <c r="A69" s="30">
        <v>65</v>
      </c>
      <c r="B69" s="31" t="s">
        <v>656</v>
      </c>
      <c r="C69" s="32" t="s">
        <v>657</v>
      </c>
      <c r="D69" s="31">
        <v>3</v>
      </c>
      <c r="E69" s="33">
        <v>540</v>
      </c>
      <c r="F69" s="34">
        <f t="shared" si="6"/>
        <v>26.8</v>
      </c>
      <c r="G69" s="34" t="s">
        <v>157</v>
      </c>
      <c r="H69" s="35">
        <f t="shared" si="5"/>
        <v>14472</v>
      </c>
      <c r="I69" s="33">
        <v>13.8</v>
      </c>
      <c r="J69" s="33">
        <v>0</v>
      </c>
      <c r="K69" s="33">
        <v>10</v>
      </c>
      <c r="L69" s="33">
        <v>3</v>
      </c>
      <c r="M69" s="33" t="s">
        <v>67</v>
      </c>
      <c r="N69" s="33" t="s">
        <v>67</v>
      </c>
      <c r="O69" s="36"/>
      <c r="P69" s="36"/>
      <c r="Q69" s="36"/>
      <c r="R69" s="33" t="s">
        <v>70</v>
      </c>
      <c r="S69" s="33" t="s">
        <v>67</v>
      </c>
      <c r="T69" s="33" t="s">
        <v>70</v>
      </c>
      <c r="U69" s="53"/>
    </row>
    <row r="70" s="2" customFormat="1" ht="30" customHeight="1" spans="1:21">
      <c r="A70" s="30">
        <v>66</v>
      </c>
      <c r="B70" s="40" t="s">
        <v>658</v>
      </c>
      <c r="C70" s="40" t="s">
        <v>657</v>
      </c>
      <c r="D70" s="40">
        <v>3</v>
      </c>
      <c r="E70" s="33">
        <v>570</v>
      </c>
      <c r="F70" s="34">
        <f t="shared" si="6"/>
        <v>27.2</v>
      </c>
      <c r="G70" s="34" t="s">
        <v>157</v>
      </c>
      <c r="H70" s="35">
        <f t="shared" si="5"/>
        <v>15504</v>
      </c>
      <c r="I70" s="33">
        <v>14.2</v>
      </c>
      <c r="J70" s="33">
        <v>0</v>
      </c>
      <c r="K70" s="33">
        <v>10</v>
      </c>
      <c r="L70" s="33">
        <v>3</v>
      </c>
      <c r="M70" s="33" t="s">
        <v>67</v>
      </c>
      <c r="N70" s="33" t="s">
        <v>67</v>
      </c>
      <c r="O70" s="36"/>
      <c r="P70" s="36"/>
      <c r="Q70" s="36"/>
      <c r="R70" s="33" t="s">
        <v>70</v>
      </c>
      <c r="S70" s="33" t="s">
        <v>67</v>
      </c>
      <c r="T70" s="33" t="s">
        <v>70</v>
      </c>
      <c r="U70" s="53"/>
    </row>
    <row r="71" s="2" customFormat="1" ht="30" customHeight="1" spans="1:21">
      <c r="A71" s="30">
        <v>67</v>
      </c>
      <c r="B71" s="40" t="s">
        <v>659</v>
      </c>
      <c r="C71" s="56" t="s">
        <v>660</v>
      </c>
      <c r="D71" s="40">
        <v>2</v>
      </c>
      <c r="E71" s="33">
        <v>390</v>
      </c>
      <c r="F71" s="34">
        <f t="shared" si="6"/>
        <v>18.1</v>
      </c>
      <c r="G71" s="34" t="s">
        <v>157</v>
      </c>
      <c r="H71" s="35">
        <f t="shared" si="5"/>
        <v>7059</v>
      </c>
      <c r="I71" s="33">
        <v>8.1</v>
      </c>
      <c r="J71" s="33">
        <v>0</v>
      </c>
      <c r="K71" s="33">
        <v>10</v>
      </c>
      <c r="L71" s="33">
        <v>0</v>
      </c>
      <c r="M71" s="33" t="s">
        <v>67</v>
      </c>
      <c r="N71" s="33" t="s">
        <v>67</v>
      </c>
      <c r="O71" s="36"/>
      <c r="P71" s="36"/>
      <c r="Q71" s="36"/>
      <c r="R71" s="33" t="s">
        <v>70</v>
      </c>
      <c r="S71" s="33" t="s">
        <v>67</v>
      </c>
      <c r="T71" s="33" t="s">
        <v>70</v>
      </c>
      <c r="U71" s="53"/>
    </row>
    <row r="72" s="2" customFormat="1" ht="30" customHeight="1" spans="1:21">
      <c r="A72" s="30">
        <v>68</v>
      </c>
      <c r="B72" s="40" t="s">
        <v>661</v>
      </c>
      <c r="C72" s="40" t="s">
        <v>662</v>
      </c>
      <c r="D72" s="40">
        <v>3</v>
      </c>
      <c r="E72" s="33">
        <v>950</v>
      </c>
      <c r="F72" s="34">
        <f t="shared" si="6"/>
        <v>24.2</v>
      </c>
      <c r="G72" s="34" t="s">
        <v>157</v>
      </c>
      <c r="H72" s="35">
        <f t="shared" si="5"/>
        <v>22990</v>
      </c>
      <c r="I72" s="33">
        <v>16.2</v>
      </c>
      <c r="J72" s="33">
        <v>0</v>
      </c>
      <c r="K72" s="33">
        <v>5</v>
      </c>
      <c r="L72" s="33">
        <v>3</v>
      </c>
      <c r="M72" s="33" t="s">
        <v>67</v>
      </c>
      <c r="N72" s="33" t="s">
        <v>67</v>
      </c>
      <c r="O72" s="36"/>
      <c r="P72" s="36"/>
      <c r="Q72" s="36"/>
      <c r="R72" s="33" t="s">
        <v>70</v>
      </c>
      <c r="S72" s="33" t="s">
        <v>67</v>
      </c>
      <c r="T72" s="33" t="s">
        <v>67</v>
      </c>
      <c r="U72" s="53"/>
    </row>
    <row r="73" s="2" customFormat="1" ht="30" customHeight="1" spans="1:21">
      <c r="A73" s="30">
        <v>69</v>
      </c>
      <c r="B73" s="40" t="s">
        <v>663</v>
      </c>
      <c r="C73" s="32" t="s">
        <v>664</v>
      </c>
      <c r="D73" s="40">
        <v>3</v>
      </c>
      <c r="E73" s="33">
        <v>820</v>
      </c>
      <c r="F73" s="34">
        <f t="shared" si="6"/>
        <v>56</v>
      </c>
      <c r="G73" s="34" t="s">
        <v>157</v>
      </c>
      <c r="H73" s="35">
        <f t="shared" si="5"/>
        <v>45920</v>
      </c>
      <c r="I73" s="33">
        <v>30</v>
      </c>
      <c r="J73" s="33">
        <v>10</v>
      </c>
      <c r="K73" s="33">
        <v>6</v>
      </c>
      <c r="L73" s="33">
        <v>10</v>
      </c>
      <c r="M73" s="33" t="s">
        <v>70</v>
      </c>
      <c r="N73" s="33" t="s">
        <v>70</v>
      </c>
      <c r="O73" s="36"/>
      <c r="P73" s="36"/>
      <c r="Q73" s="36"/>
      <c r="R73" s="33" t="s">
        <v>70</v>
      </c>
      <c r="S73" s="33" t="s">
        <v>70</v>
      </c>
      <c r="T73" s="33" t="s">
        <v>67</v>
      </c>
      <c r="U73" s="53"/>
    </row>
    <row r="74" s="2" customFormat="1" ht="30" customHeight="1" spans="1:21">
      <c r="A74" s="30">
        <v>70</v>
      </c>
      <c r="B74" s="40" t="s">
        <v>665</v>
      </c>
      <c r="C74" s="32" t="s">
        <v>666</v>
      </c>
      <c r="D74" s="40">
        <v>3</v>
      </c>
      <c r="E74" s="33">
        <v>1184</v>
      </c>
      <c r="F74" s="34">
        <f t="shared" si="6"/>
        <v>35.2</v>
      </c>
      <c r="G74" s="34" t="s">
        <v>157</v>
      </c>
      <c r="H74" s="35">
        <f t="shared" si="5"/>
        <v>41676.8</v>
      </c>
      <c r="I74" s="33">
        <v>15</v>
      </c>
      <c r="J74" s="33">
        <v>7.2</v>
      </c>
      <c r="K74" s="33">
        <v>6</v>
      </c>
      <c r="L74" s="33">
        <v>7</v>
      </c>
      <c r="M74" s="33" t="s">
        <v>70</v>
      </c>
      <c r="N74" s="33" t="s">
        <v>70</v>
      </c>
      <c r="O74" s="36"/>
      <c r="P74" s="36"/>
      <c r="Q74" s="36"/>
      <c r="R74" s="33" t="s">
        <v>70</v>
      </c>
      <c r="S74" s="33" t="s">
        <v>70</v>
      </c>
      <c r="T74" s="33" t="s">
        <v>67</v>
      </c>
      <c r="U74" s="53"/>
    </row>
    <row r="75" s="2" customFormat="1" ht="30" customHeight="1" spans="1:21">
      <c r="A75" s="30">
        <v>71</v>
      </c>
      <c r="B75" s="40" t="s">
        <v>638</v>
      </c>
      <c r="C75" s="32" t="s">
        <v>667</v>
      </c>
      <c r="D75" s="40">
        <v>3</v>
      </c>
      <c r="E75" s="33">
        <v>600</v>
      </c>
      <c r="F75" s="34">
        <f t="shared" si="6"/>
        <v>42.5</v>
      </c>
      <c r="G75" s="34" t="s">
        <v>157</v>
      </c>
      <c r="H75" s="35">
        <f t="shared" si="5"/>
        <v>25500</v>
      </c>
      <c r="I75" s="33">
        <v>19</v>
      </c>
      <c r="J75" s="33">
        <v>8</v>
      </c>
      <c r="K75" s="33">
        <v>7.5</v>
      </c>
      <c r="L75" s="33">
        <v>8</v>
      </c>
      <c r="M75" s="33" t="s">
        <v>70</v>
      </c>
      <c r="N75" s="33" t="s">
        <v>70</v>
      </c>
      <c r="O75" s="36"/>
      <c r="P75" s="36"/>
      <c r="Q75" s="36"/>
      <c r="R75" s="33" t="s">
        <v>70</v>
      </c>
      <c r="S75" s="33" t="s">
        <v>70</v>
      </c>
      <c r="T75" s="33" t="s">
        <v>70</v>
      </c>
      <c r="U75" s="53"/>
    </row>
    <row r="76" s="2" customFormat="1" ht="30" customHeight="1" spans="1:21">
      <c r="A76" s="30">
        <v>72</v>
      </c>
      <c r="B76" s="40" t="s">
        <v>638</v>
      </c>
      <c r="C76" s="32" t="s">
        <v>668</v>
      </c>
      <c r="D76" s="40">
        <v>3</v>
      </c>
      <c r="E76" s="33">
        <v>670</v>
      </c>
      <c r="F76" s="34">
        <f t="shared" si="6"/>
        <v>9.5</v>
      </c>
      <c r="G76" s="34" t="s">
        <v>157</v>
      </c>
      <c r="H76" s="35">
        <f t="shared" si="5"/>
        <v>6365</v>
      </c>
      <c r="I76" s="33">
        <v>9.5</v>
      </c>
      <c r="J76" s="33">
        <v>0</v>
      </c>
      <c r="K76" s="33">
        <v>0</v>
      </c>
      <c r="L76" s="33">
        <v>0</v>
      </c>
      <c r="M76" s="33" t="s">
        <v>67</v>
      </c>
      <c r="N76" s="33" t="s">
        <v>67</v>
      </c>
      <c r="O76" s="36"/>
      <c r="P76" s="36"/>
      <c r="Q76" s="36"/>
      <c r="R76" s="33" t="s">
        <v>70</v>
      </c>
      <c r="S76" s="33" t="s">
        <v>67</v>
      </c>
      <c r="T76" s="33" t="s">
        <v>67</v>
      </c>
      <c r="U76" s="54"/>
    </row>
    <row r="77" s="2" customFormat="1" ht="30" customHeight="1" spans="1:21">
      <c r="A77" s="30">
        <v>73</v>
      </c>
      <c r="B77" s="40" t="s">
        <v>669</v>
      </c>
      <c r="C77" s="56" t="s">
        <v>670</v>
      </c>
      <c r="D77" s="40">
        <v>3</v>
      </c>
      <c r="E77" s="33">
        <v>780</v>
      </c>
      <c r="F77" s="34">
        <f t="shared" si="6"/>
        <v>39</v>
      </c>
      <c r="G77" s="34" t="s">
        <v>157</v>
      </c>
      <c r="H77" s="35">
        <f t="shared" si="5"/>
        <v>30420</v>
      </c>
      <c r="I77" s="33">
        <v>15</v>
      </c>
      <c r="J77" s="33">
        <v>10</v>
      </c>
      <c r="K77" s="33">
        <v>7</v>
      </c>
      <c r="L77" s="33">
        <v>7</v>
      </c>
      <c r="M77" s="33" t="s">
        <v>70</v>
      </c>
      <c r="N77" s="33" t="s">
        <v>70</v>
      </c>
      <c r="O77" s="36"/>
      <c r="P77" s="36"/>
      <c r="Q77" s="36"/>
      <c r="R77" s="33" t="s">
        <v>70</v>
      </c>
      <c r="S77" s="33" t="s">
        <v>70</v>
      </c>
      <c r="T77" s="33" t="s">
        <v>70</v>
      </c>
      <c r="U77" s="54"/>
    </row>
    <row r="78" s="2" customFormat="1" ht="30" customHeight="1" spans="1:21">
      <c r="A78" s="30">
        <v>74</v>
      </c>
      <c r="B78" s="57" t="s">
        <v>671</v>
      </c>
      <c r="C78" s="40" t="s">
        <v>672</v>
      </c>
      <c r="D78" s="40">
        <v>3</v>
      </c>
      <c r="E78" s="40">
        <v>352.932</v>
      </c>
      <c r="F78" s="34">
        <f t="shared" si="6"/>
        <v>12.5</v>
      </c>
      <c r="G78" s="34" t="s">
        <v>157</v>
      </c>
      <c r="H78" s="35">
        <f t="shared" si="5"/>
        <v>4411.65</v>
      </c>
      <c r="I78" s="33">
        <v>6.5</v>
      </c>
      <c r="J78" s="33">
        <v>0</v>
      </c>
      <c r="K78" s="33">
        <v>6</v>
      </c>
      <c r="L78" s="33">
        <v>0</v>
      </c>
      <c r="M78" s="33" t="s">
        <v>67</v>
      </c>
      <c r="N78" s="33" t="s">
        <v>67</v>
      </c>
      <c r="O78" s="36"/>
      <c r="P78" s="36"/>
      <c r="Q78" s="36"/>
      <c r="R78" s="33" t="s">
        <v>67</v>
      </c>
      <c r="S78" s="33" t="s">
        <v>70</v>
      </c>
      <c r="T78" s="33" t="s">
        <v>67</v>
      </c>
      <c r="U78" s="54"/>
    </row>
    <row r="79" s="2" customFormat="1" ht="30" customHeight="1" spans="1:21">
      <c r="A79" s="30">
        <v>75</v>
      </c>
      <c r="B79" s="58"/>
      <c r="C79" s="32" t="s">
        <v>673</v>
      </c>
      <c r="D79" s="40">
        <v>3</v>
      </c>
      <c r="E79" s="40">
        <v>220</v>
      </c>
      <c r="F79" s="34">
        <f t="shared" si="6"/>
        <v>16</v>
      </c>
      <c r="G79" s="34" t="s">
        <v>157</v>
      </c>
      <c r="H79" s="35">
        <f t="shared" si="5"/>
        <v>3520</v>
      </c>
      <c r="I79" s="33">
        <v>12</v>
      </c>
      <c r="J79" s="33">
        <v>0</v>
      </c>
      <c r="K79" s="33">
        <v>4</v>
      </c>
      <c r="L79" s="33">
        <v>0</v>
      </c>
      <c r="M79" s="33" t="s">
        <v>67</v>
      </c>
      <c r="N79" s="33" t="s">
        <v>67</v>
      </c>
      <c r="O79" s="36"/>
      <c r="P79" s="36"/>
      <c r="Q79" s="36"/>
      <c r="R79" s="33" t="s">
        <v>67</v>
      </c>
      <c r="S79" s="33" t="s">
        <v>70</v>
      </c>
      <c r="T79" s="33" t="s">
        <v>67</v>
      </c>
      <c r="U79" s="54"/>
    </row>
    <row r="80" s="2" customFormat="1" ht="30" customHeight="1" spans="1:21">
      <c r="A80" s="30">
        <v>76</v>
      </c>
      <c r="B80" s="40" t="s">
        <v>674</v>
      </c>
      <c r="C80" s="32" t="s">
        <v>675</v>
      </c>
      <c r="D80" s="40">
        <v>3</v>
      </c>
      <c r="E80" s="33">
        <v>823</v>
      </c>
      <c r="F80" s="34">
        <f t="shared" si="6"/>
        <v>24</v>
      </c>
      <c r="G80" s="34" t="s">
        <v>157</v>
      </c>
      <c r="H80" s="35">
        <f t="shared" si="5"/>
        <v>19752</v>
      </c>
      <c r="I80" s="33">
        <v>16</v>
      </c>
      <c r="J80" s="33">
        <v>0</v>
      </c>
      <c r="K80" s="33">
        <v>4</v>
      </c>
      <c r="L80" s="33">
        <v>4</v>
      </c>
      <c r="M80" s="33" t="s">
        <v>67</v>
      </c>
      <c r="N80" s="33" t="s">
        <v>67</v>
      </c>
      <c r="O80" s="36"/>
      <c r="P80" s="36"/>
      <c r="Q80" s="36"/>
      <c r="R80" s="33" t="s">
        <v>70</v>
      </c>
      <c r="S80" s="33" t="s">
        <v>67</v>
      </c>
      <c r="T80" s="33" t="s">
        <v>67</v>
      </c>
      <c r="U80" s="53"/>
    </row>
    <row r="81" s="2" customFormat="1" ht="30" customHeight="1" spans="1:21">
      <c r="A81" s="30">
        <v>77</v>
      </c>
      <c r="B81" s="40" t="s">
        <v>661</v>
      </c>
      <c r="C81" s="40" t="s">
        <v>676</v>
      </c>
      <c r="D81" s="40">
        <v>3</v>
      </c>
      <c r="E81" s="33">
        <v>550</v>
      </c>
      <c r="F81" s="34">
        <f t="shared" si="6"/>
        <v>24.2</v>
      </c>
      <c r="G81" s="34" t="s">
        <v>157</v>
      </c>
      <c r="H81" s="35">
        <f t="shared" si="5"/>
        <v>13310</v>
      </c>
      <c r="I81" s="33">
        <v>16.2</v>
      </c>
      <c r="J81" s="33">
        <v>0</v>
      </c>
      <c r="K81" s="33">
        <v>5</v>
      </c>
      <c r="L81" s="33">
        <v>3</v>
      </c>
      <c r="M81" s="33" t="s">
        <v>67</v>
      </c>
      <c r="N81" s="33" t="s">
        <v>67</v>
      </c>
      <c r="O81" s="36"/>
      <c r="P81" s="36"/>
      <c r="Q81" s="36"/>
      <c r="R81" s="33" t="s">
        <v>70</v>
      </c>
      <c r="S81" s="33" t="s">
        <v>67</v>
      </c>
      <c r="T81" s="33" t="s">
        <v>67</v>
      </c>
      <c r="U81" s="54"/>
    </row>
    <row r="82" s="2" customFormat="1" ht="30" customHeight="1" spans="1:21">
      <c r="A82" s="30">
        <v>78</v>
      </c>
      <c r="B82" s="40" t="s">
        <v>677</v>
      </c>
      <c r="C82" s="32" t="s">
        <v>678</v>
      </c>
      <c r="D82" s="40">
        <v>3</v>
      </c>
      <c r="E82" s="33">
        <v>852</v>
      </c>
      <c r="F82" s="34">
        <f t="shared" si="6"/>
        <v>23</v>
      </c>
      <c r="G82" s="34" t="s">
        <v>157</v>
      </c>
      <c r="H82" s="35">
        <f t="shared" si="5"/>
        <v>19596</v>
      </c>
      <c r="I82" s="33">
        <v>16</v>
      </c>
      <c r="J82" s="33">
        <v>0</v>
      </c>
      <c r="K82" s="33">
        <v>4</v>
      </c>
      <c r="L82" s="33">
        <v>3</v>
      </c>
      <c r="M82" s="33" t="s">
        <v>67</v>
      </c>
      <c r="N82" s="33" t="s">
        <v>67</v>
      </c>
      <c r="O82" s="45"/>
      <c r="P82" s="36">
        <v>1</v>
      </c>
      <c r="Q82" s="45"/>
      <c r="R82" s="33" t="s">
        <v>70</v>
      </c>
      <c r="S82" s="33" t="s">
        <v>67</v>
      </c>
      <c r="T82" s="33" t="s">
        <v>67</v>
      </c>
      <c r="U82" s="54"/>
    </row>
    <row r="83" s="2" customFormat="1" ht="30" customHeight="1" spans="1:21">
      <c r="A83" s="30">
        <v>79</v>
      </c>
      <c r="B83" s="40" t="s">
        <v>597</v>
      </c>
      <c r="C83" s="32" t="s">
        <v>679</v>
      </c>
      <c r="D83" s="40">
        <v>3</v>
      </c>
      <c r="E83" s="33">
        <v>299</v>
      </c>
      <c r="F83" s="34">
        <f t="shared" si="6"/>
        <v>17.7</v>
      </c>
      <c r="G83" s="34" t="s">
        <v>157</v>
      </c>
      <c r="H83" s="35">
        <f t="shared" si="5"/>
        <v>5292.3</v>
      </c>
      <c r="I83" s="33">
        <v>17.2</v>
      </c>
      <c r="J83" s="33">
        <v>0</v>
      </c>
      <c r="K83" s="33">
        <v>0</v>
      </c>
      <c r="L83" s="33">
        <v>0.5</v>
      </c>
      <c r="M83" s="33" t="s">
        <v>70</v>
      </c>
      <c r="N83" s="33" t="s">
        <v>67</v>
      </c>
      <c r="O83" s="36"/>
      <c r="P83" s="36"/>
      <c r="Q83" s="36"/>
      <c r="R83" s="33" t="s">
        <v>70</v>
      </c>
      <c r="S83" s="33" t="s">
        <v>67</v>
      </c>
      <c r="T83" s="33" t="s">
        <v>67</v>
      </c>
      <c r="U83" s="53"/>
    </row>
    <row r="84" s="2" customFormat="1" ht="30" customHeight="1" spans="1:21">
      <c r="A84" s="30">
        <v>80</v>
      </c>
      <c r="B84" s="40" t="s">
        <v>605</v>
      </c>
      <c r="C84" s="32" t="s">
        <v>680</v>
      </c>
      <c r="D84" s="40">
        <v>3</v>
      </c>
      <c r="E84" s="33">
        <v>340</v>
      </c>
      <c r="F84" s="34">
        <f t="shared" si="6"/>
        <v>9.5</v>
      </c>
      <c r="G84" s="34" t="s">
        <v>157</v>
      </c>
      <c r="H84" s="35">
        <f t="shared" si="5"/>
        <v>3230</v>
      </c>
      <c r="I84" s="33">
        <v>9.5</v>
      </c>
      <c r="J84" s="33">
        <v>0</v>
      </c>
      <c r="K84" s="33">
        <v>0</v>
      </c>
      <c r="L84" s="33">
        <v>0</v>
      </c>
      <c r="M84" s="33" t="s">
        <v>67</v>
      </c>
      <c r="N84" s="33" t="s">
        <v>67</v>
      </c>
      <c r="O84" s="36"/>
      <c r="P84" s="36"/>
      <c r="Q84" s="36"/>
      <c r="R84" s="33" t="s">
        <v>70</v>
      </c>
      <c r="S84" s="33" t="s">
        <v>67</v>
      </c>
      <c r="T84" s="33" t="s">
        <v>67</v>
      </c>
      <c r="U84" s="53"/>
    </row>
    <row r="85" s="2" customFormat="1" ht="30" customHeight="1" spans="1:21">
      <c r="A85" s="30">
        <v>81</v>
      </c>
      <c r="B85" s="40" t="s">
        <v>681</v>
      </c>
      <c r="C85" s="32" t="s">
        <v>682</v>
      </c>
      <c r="D85" s="40">
        <v>3</v>
      </c>
      <c r="E85" s="33">
        <v>365</v>
      </c>
      <c r="F85" s="34">
        <f t="shared" si="6"/>
        <v>12.1</v>
      </c>
      <c r="G85" s="34" t="s">
        <v>157</v>
      </c>
      <c r="H85" s="35">
        <f t="shared" si="5"/>
        <v>4416.5</v>
      </c>
      <c r="I85" s="33">
        <v>8.1</v>
      </c>
      <c r="J85" s="33">
        <v>0</v>
      </c>
      <c r="K85" s="33">
        <v>4</v>
      </c>
      <c r="L85" s="33">
        <v>0</v>
      </c>
      <c r="M85" s="33" t="s">
        <v>67</v>
      </c>
      <c r="N85" s="33" t="s">
        <v>67</v>
      </c>
      <c r="O85" s="36"/>
      <c r="P85" s="36"/>
      <c r="Q85" s="36"/>
      <c r="R85" s="33" t="s">
        <v>70</v>
      </c>
      <c r="S85" s="33" t="s">
        <v>67</v>
      </c>
      <c r="T85" s="33" t="s">
        <v>67</v>
      </c>
      <c r="U85" s="53"/>
    </row>
    <row r="86" s="2" customFormat="1" ht="30" customHeight="1" spans="1:21">
      <c r="A86" s="30">
        <v>82</v>
      </c>
      <c r="B86" s="40" t="s">
        <v>683</v>
      </c>
      <c r="C86" s="40" t="s">
        <v>684</v>
      </c>
      <c r="D86" s="40">
        <v>3</v>
      </c>
      <c r="E86" s="33">
        <v>1330</v>
      </c>
      <c r="F86" s="34">
        <f t="shared" si="6"/>
        <v>29</v>
      </c>
      <c r="G86" s="34" t="s">
        <v>157</v>
      </c>
      <c r="H86" s="35">
        <f t="shared" si="5"/>
        <v>38570</v>
      </c>
      <c r="I86" s="33">
        <v>17</v>
      </c>
      <c r="J86" s="33">
        <v>0</v>
      </c>
      <c r="K86" s="33">
        <v>8</v>
      </c>
      <c r="L86" s="33">
        <v>4</v>
      </c>
      <c r="M86" s="33" t="s">
        <v>70</v>
      </c>
      <c r="N86" s="33" t="s">
        <v>67</v>
      </c>
      <c r="O86" s="36"/>
      <c r="P86" s="36"/>
      <c r="Q86" s="36"/>
      <c r="R86" s="33" t="s">
        <v>70</v>
      </c>
      <c r="S86" s="33" t="s">
        <v>67</v>
      </c>
      <c r="T86" s="33" t="s">
        <v>67</v>
      </c>
      <c r="U86" s="53"/>
    </row>
    <row r="87" s="2" customFormat="1" ht="30" customHeight="1" spans="1:21">
      <c r="A87" s="30">
        <v>83</v>
      </c>
      <c r="B87" s="40" t="s">
        <v>663</v>
      </c>
      <c r="C87" s="32" t="s">
        <v>685</v>
      </c>
      <c r="D87" s="40">
        <v>3</v>
      </c>
      <c r="E87" s="33">
        <v>1322</v>
      </c>
      <c r="F87" s="34">
        <f t="shared" si="6"/>
        <v>20</v>
      </c>
      <c r="G87" s="34" t="s">
        <v>157</v>
      </c>
      <c r="H87" s="35">
        <f t="shared" si="5"/>
        <v>26440</v>
      </c>
      <c r="I87" s="33">
        <v>20</v>
      </c>
      <c r="J87" s="33">
        <v>0</v>
      </c>
      <c r="K87" s="33">
        <v>0</v>
      </c>
      <c r="L87" s="33">
        <v>0</v>
      </c>
      <c r="M87" s="33" t="s">
        <v>67</v>
      </c>
      <c r="N87" s="33" t="s">
        <v>67</v>
      </c>
      <c r="O87" s="36"/>
      <c r="P87" s="36">
        <v>1</v>
      </c>
      <c r="Q87" s="36"/>
      <c r="R87" s="33" t="s">
        <v>70</v>
      </c>
      <c r="S87" s="33" t="s">
        <v>67</v>
      </c>
      <c r="T87" s="33" t="s">
        <v>70</v>
      </c>
      <c r="U87" s="53"/>
    </row>
    <row r="88" s="2" customFormat="1" ht="30" customHeight="1" spans="1:21">
      <c r="A88" s="30">
        <v>84</v>
      </c>
      <c r="B88" s="40" t="s">
        <v>686</v>
      </c>
      <c r="C88" s="40" t="s">
        <v>687</v>
      </c>
      <c r="D88" s="40">
        <v>3</v>
      </c>
      <c r="E88" s="33">
        <v>1955</v>
      </c>
      <c r="F88" s="34">
        <f t="shared" si="6"/>
        <v>41</v>
      </c>
      <c r="G88" s="34" t="s">
        <v>157</v>
      </c>
      <c r="H88" s="35">
        <f t="shared" si="5"/>
        <v>80155</v>
      </c>
      <c r="I88" s="33">
        <v>15</v>
      </c>
      <c r="J88" s="33">
        <v>10</v>
      </c>
      <c r="K88" s="33">
        <v>6</v>
      </c>
      <c r="L88" s="33">
        <v>10</v>
      </c>
      <c r="M88" s="33" t="s">
        <v>70</v>
      </c>
      <c r="N88" s="33" t="s">
        <v>70</v>
      </c>
      <c r="O88" s="36"/>
      <c r="P88" s="36"/>
      <c r="Q88" s="36"/>
      <c r="R88" s="33" t="s">
        <v>70</v>
      </c>
      <c r="S88" s="33" t="s">
        <v>70</v>
      </c>
      <c r="T88" s="33" t="s">
        <v>70</v>
      </c>
      <c r="U88" s="53"/>
    </row>
    <row r="89" s="2" customFormat="1" ht="30" customHeight="1" spans="1:21">
      <c r="A89" s="30">
        <v>85</v>
      </c>
      <c r="B89" s="40" t="s">
        <v>599</v>
      </c>
      <c r="C89" s="32" t="s">
        <v>688</v>
      </c>
      <c r="D89" s="40">
        <v>3</v>
      </c>
      <c r="E89" s="33">
        <v>830</v>
      </c>
      <c r="F89" s="34">
        <f t="shared" si="6"/>
        <v>21.2</v>
      </c>
      <c r="G89" s="34" t="s">
        <v>157</v>
      </c>
      <c r="H89" s="35">
        <f t="shared" si="5"/>
        <v>17596</v>
      </c>
      <c r="I89" s="33">
        <v>17.2</v>
      </c>
      <c r="J89" s="33">
        <v>0</v>
      </c>
      <c r="K89" s="33">
        <v>0</v>
      </c>
      <c r="L89" s="33">
        <v>4</v>
      </c>
      <c r="M89" s="33" t="s">
        <v>70</v>
      </c>
      <c r="N89" s="33" t="s">
        <v>67</v>
      </c>
      <c r="O89" s="36"/>
      <c r="P89" s="36"/>
      <c r="Q89" s="36"/>
      <c r="R89" s="33" t="s">
        <v>70</v>
      </c>
      <c r="S89" s="33" t="s">
        <v>67</v>
      </c>
      <c r="T89" s="33" t="s">
        <v>67</v>
      </c>
      <c r="U89" s="53"/>
    </row>
    <row r="90" s="2" customFormat="1" ht="30" customHeight="1" spans="1:21">
      <c r="A90" s="30">
        <v>86</v>
      </c>
      <c r="B90" s="40" t="s">
        <v>599</v>
      </c>
      <c r="C90" s="32" t="s">
        <v>689</v>
      </c>
      <c r="D90" s="40">
        <v>3</v>
      </c>
      <c r="E90" s="33">
        <v>360</v>
      </c>
      <c r="F90" s="34">
        <f t="shared" si="6"/>
        <v>8.6</v>
      </c>
      <c r="G90" s="34" t="s">
        <v>157</v>
      </c>
      <c r="H90" s="35">
        <f t="shared" si="5"/>
        <v>3096</v>
      </c>
      <c r="I90" s="33">
        <v>8.6</v>
      </c>
      <c r="J90" s="33">
        <v>0</v>
      </c>
      <c r="K90" s="33">
        <v>0</v>
      </c>
      <c r="L90" s="33">
        <v>0</v>
      </c>
      <c r="M90" s="33" t="s">
        <v>67</v>
      </c>
      <c r="N90" s="33" t="s">
        <v>67</v>
      </c>
      <c r="O90" s="36"/>
      <c r="P90" s="36"/>
      <c r="Q90" s="36"/>
      <c r="R90" s="33" t="s">
        <v>70</v>
      </c>
      <c r="S90" s="33" t="s">
        <v>67</v>
      </c>
      <c r="T90" s="33" t="s">
        <v>67</v>
      </c>
      <c r="U90" s="53"/>
    </row>
    <row r="91" s="2" customFormat="1" ht="30" customHeight="1" spans="1:21">
      <c r="A91" s="30">
        <v>87</v>
      </c>
      <c r="B91" s="40" t="s">
        <v>690</v>
      </c>
      <c r="C91" s="32" t="s">
        <v>691</v>
      </c>
      <c r="D91" s="33">
        <v>3</v>
      </c>
      <c r="E91" s="33">
        <v>350</v>
      </c>
      <c r="F91" s="34">
        <f t="shared" si="6"/>
        <v>35</v>
      </c>
      <c r="G91" s="34" t="s">
        <v>157</v>
      </c>
      <c r="H91" s="35">
        <f t="shared" si="5"/>
        <v>12250</v>
      </c>
      <c r="I91" s="33">
        <v>30</v>
      </c>
      <c r="J91" s="33">
        <v>3</v>
      </c>
      <c r="K91" s="33">
        <v>2</v>
      </c>
      <c r="L91" s="33">
        <v>0</v>
      </c>
      <c r="M91" s="33" t="s">
        <v>70</v>
      </c>
      <c r="N91" s="33" t="s">
        <v>70</v>
      </c>
      <c r="O91" s="36"/>
      <c r="P91" s="36"/>
      <c r="Q91" s="36"/>
      <c r="R91" s="33" t="s">
        <v>70</v>
      </c>
      <c r="S91" s="33" t="s">
        <v>70</v>
      </c>
      <c r="T91" s="33" t="s">
        <v>67</v>
      </c>
      <c r="U91" s="53"/>
    </row>
    <row r="92" s="2" customFormat="1" ht="30" customHeight="1" spans="1:21">
      <c r="A92" s="30">
        <v>88</v>
      </c>
      <c r="B92" s="40" t="s">
        <v>692</v>
      </c>
      <c r="C92" s="32"/>
      <c r="D92" s="31">
        <v>3</v>
      </c>
      <c r="E92" s="34" t="s">
        <v>157</v>
      </c>
      <c r="F92" s="34" t="s">
        <v>157</v>
      </c>
      <c r="G92" s="33">
        <v>1300</v>
      </c>
      <c r="H92" s="35">
        <f>G92</f>
        <v>1300</v>
      </c>
      <c r="I92" s="33"/>
      <c r="J92" s="33"/>
      <c r="K92" s="33"/>
      <c r="L92" s="33"/>
      <c r="M92" s="59"/>
      <c r="N92" s="59"/>
      <c r="O92" s="36">
        <v>1</v>
      </c>
      <c r="P92" s="36"/>
      <c r="Q92" s="36"/>
      <c r="R92" s="33" t="s">
        <v>67</v>
      </c>
      <c r="S92" s="33" t="s">
        <v>67</v>
      </c>
      <c r="T92" s="33" t="s">
        <v>67</v>
      </c>
      <c r="U92" s="53"/>
    </row>
    <row r="93" s="2" customFormat="1" ht="30" customHeight="1" spans="1:21">
      <c r="A93" s="30">
        <v>89</v>
      </c>
      <c r="B93" s="40" t="s">
        <v>693</v>
      </c>
      <c r="C93" s="32"/>
      <c r="D93" s="40">
        <v>2</v>
      </c>
      <c r="E93" s="34" t="s">
        <v>157</v>
      </c>
      <c r="F93" s="34" t="s">
        <v>157</v>
      </c>
      <c r="G93" s="33">
        <v>1200</v>
      </c>
      <c r="H93" s="35">
        <f>G93</f>
        <v>1200</v>
      </c>
      <c r="I93" s="33"/>
      <c r="J93" s="33"/>
      <c r="K93" s="33"/>
      <c r="L93" s="33"/>
      <c r="M93" s="33"/>
      <c r="N93" s="33"/>
      <c r="O93" s="36"/>
      <c r="P93" s="36"/>
      <c r="Q93" s="36"/>
      <c r="R93" s="33" t="s">
        <v>67</v>
      </c>
      <c r="S93" s="33" t="s">
        <v>67</v>
      </c>
      <c r="T93" s="33" t="s">
        <v>67</v>
      </c>
      <c r="U93" s="53"/>
    </row>
    <row r="94" s="2" customFormat="1" ht="30" customHeight="1" spans="1:21">
      <c r="A94" s="30">
        <v>90</v>
      </c>
      <c r="B94" s="40" t="s">
        <v>694</v>
      </c>
      <c r="C94" s="60" t="s">
        <v>695</v>
      </c>
      <c r="D94" s="61">
        <v>3</v>
      </c>
      <c r="E94" s="36">
        <v>260</v>
      </c>
      <c r="F94" s="62">
        <v>23</v>
      </c>
      <c r="G94" s="34" t="s">
        <v>157</v>
      </c>
      <c r="H94" s="35">
        <f t="shared" ref="H94:H97" si="7">E94*F94</f>
        <v>5980</v>
      </c>
      <c r="I94" s="33">
        <v>22</v>
      </c>
      <c r="J94" s="33">
        <v>1</v>
      </c>
      <c r="K94" s="33">
        <v>0</v>
      </c>
      <c r="L94" s="33">
        <v>0</v>
      </c>
      <c r="M94" s="36" t="s">
        <v>70</v>
      </c>
      <c r="N94" s="36" t="s">
        <v>67</v>
      </c>
      <c r="O94" s="36"/>
      <c r="P94" s="36"/>
      <c r="Q94" s="36"/>
      <c r="R94" s="33" t="s">
        <v>70</v>
      </c>
      <c r="S94" s="33" t="s">
        <v>67</v>
      </c>
      <c r="T94" s="33" t="s">
        <v>67</v>
      </c>
      <c r="U94" s="53"/>
    </row>
    <row r="95" s="2" customFormat="1" ht="30" customHeight="1" spans="1:21">
      <c r="A95" s="30">
        <v>91</v>
      </c>
      <c r="B95" s="40" t="s">
        <v>696</v>
      </c>
      <c r="C95" s="60" t="s">
        <v>697</v>
      </c>
      <c r="D95" s="61">
        <v>3</v>
      </c>
      <c r="E95" s="36">
        <v>450</v>
      </c>
      <c r="F95" s="62">
        <v>48</v>
      </c>
      <c r="G95" s="34" t="s">
        <v>157</v>
      </c>
      <c r="H95" s="35">
        <f t="shared" si="7"/>
        <v>21600</v>
      </c>
      <c r="I95" s="33">
        <v>46</v>
      </c>
      <c r="J95" s="33">
        <v>2</v>
      </c>
      <c r="K95" s="33">
        <v>0</v>
      </c>
      <c r="L95" s="33">
        <v>0</v>
      </c>
      <c r="M95" s="36" t="s">
        <v>70</v>
      </c>
      <c r="N95" s="36" t="s">
        <v>67</v>
      </c>
      <c r="O95" s="36"/>
      <c r="P95" s="36"/>
      <c r="Q95" s="36"/>
      <c r="R95" s="33" t="s">
        <v>70</v>
      </c>
      <c r="S95" s="33" t="s">
        <v>67</v>
      </c>
      <c r="T95" s="33" t="s">
        <v>67</v>
      </c>
      <c r="U95" s="53"/>
    </row>
    <row r="96" s="2" customFormat="1" ht="30" customHeight="1" spans="1:21">
      <c r="A96" s="30">
        <v>92</v>
      </c>
      <c r="B96" s="40" t="s">
        <v>698</v>
      </c>
      <c r="C96" s="60"/>
      <c r="D96" s="61">
        <v>3</v>
      </c>
      <c r="E96" s="36">
        <v>1000</v>
      </c>
      <c r="F96" s="62">
        <v>12</v>
      </c>
      <c r="G96" s="34" t="s">
        <v>157</v>
      </c>
      <c r="H96" s="35">
        <f t="shared" si="7"/>
        <v>12000</v>
      </c>
      <c r="I96" s="33">
        <v>6</v>
      </c>
      <c r="J96" s="33">
        <v>2</v>
      </c>
      <c r="K96" s="33">
        <v>4</v>
      </c>
      <c r="L96" s="33">
        <v>0</v>
      </c>
      <c r="M96" s="36" t="s">
        <v>70</v>
      </c>
      <c r="N96" s="36" t="s">
        <v>70</v>
      </c>
      <c r="O96" s="36"/>
      <c r="P96" s="36"/>
      <c r="Q96" s="36"/>
      <c r="R96" s="33" t="s">
        <v>70</v>
      </c>
      <c r="S96" s="33" t="s">
        <v>67</v>
      </c>
      <c r="T96" s="33" t="s">
        <v>67</v>
      </c>
      <c r="U96" s="53"/>
    </row>
    <row r="97" s="2" customFormat="1" ht="30" customHeight="1" spans="1:21">
      <c r="A97" s="30">
        <v>93</v>
      </c>
      <c r="B97" s="40" t="s">
        <v>699</v>
      </c>
      <c r="C97" s="60"/>
      <c r="D97" s="61">
        <v>3</v>
      </c>
      <c r="E97" s="36">
        <v>400</v>
      </c>
      <c r="F97" s="62">
        <v>5</v>
      </c>
      <c r="G97" s="34" t="s">
        <v>157</v>
      </c>
      <c r="H97" s="35">
        <f t="shared" si="7"/>
        <v>2000</v>
      </c>
      <c r="I97" s="33">
        <v>0</v>
      </c>
      <c r="J97" s="33">
        <v>0</v>
      </c>
      <c r="K97" s="33">
        <v>5</v>
      </c>
      <c r="L97" s="33">
        <v>0</v>
      </c>
      <c r="M97" s="36" t="s">
        <v>67</v>
      </c>
      <c r="N97" s="36" t="s">
        <v>67</v>
      </c>
      <c r="O97" s="36"/>
      <c r="P97" s="36"/>
      <c r="Q97" s="36"/>
      <c r="R97" s="33" t="s">
        <v>67</v>
      </c>
      <c r="S97" s="33" t="s">
        <v>67</v>
      </c>
      <c r="T97" s="33" t="s">
        <v>67</v>
      </c>
      <c r="U97" s="53"/>
    </row>
    <row r="98" s="4" customFormat="1" ht="33" customHeight="1" spans="1:21">
      <c r="A98" s="63" t="s">
        <v>280</v>
      </c>
      <c r="B98" s="64"/>
      <c r="C98" s="65"/>
      <c r="D98" s="66"/>
      <c r="E98" s="67">
        <v>74073.93</v>
      </c>
      <c r="F98" s="67"/>
      <c r="G98" s="67">
        <v>64805.31</v>
      </c>
      <c r="H98" s="67">
        <v>2219722.26</v>
      </c>
      <c r="I98" s="67"/>
      <c r="J98" s="67"/>
      <c r="K98" s="67"/>
      <c r="L98" s="67"/>
      <c r="M98" s="67">
        <v>0</v>
      </c>
      <c r="N98" s="67">
        <v>0</v>
      </c>
      <c r="O98" s="67">
        <v>1</v>
      </c>
      <c r="P98" s="67">
        <v>5</v>
      </c>
      <c r="Q98" s="67">
        <v>0</v>
      </c>
      <c r="R98" s="67">
        <v>0</v>
      </c>
      <c r="S98" s="67">
        <v>0</v>
      </c>
      <c r="T98" s="67">
        <v>0</v>
      </c>
      <c r="U98" s="67">
        <v>0</v>
      </c>
    </row>
  </sheetData>
  <mergeCells count="24">
    <mergeCell ref="A1:U1"/>
    <mergeCell ref="A98:B98"/>
    <mergeCell ref="A2:A4"/>
    <mergeCell ref="B2:B4"/>
    <mergeCell ref="B78:B79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3"/>
  <sheetViews>
    <sheetView topLeftCell="A37" workbookViewId="0">
      <selection activeCell="A52" sqref="A52:I52"/>
    </sheetView>
  </sheetViews>
  <sheetFormatPr defaultColWidth="9.64545454545454" defaultRowHeight="14"/>
  <cols>
    <col min="1" max="1" width="6.25454545454545" style="341" customWidth="1"/>
    <col min="2" max="2" width="26" style="286" customWidth="1"/>
    <col min="3" max="3" width="35.6272727272727" style="286" customWidth="1"/>
    <col min="4" max="4" width="7.37272727272727" style="341" customWidth="1"/>
    <col min="5" max="5" width="16.7545454545455" style="341" customWidth="1"/>
    <col min="6" max="6" width="17" style="341" customWidth="1"/>
    <col min="7" max="7" width="10.3727272727273" style="341" customWidth="1"/>
    <col min="8" max="8" width="23.3727272727273" style="341" customWidth="1"/>
    <col min="9" max="9" width="28.8727272727273" style="286" customWidth="1"/>
    <col min="10" max="16384" width="15.3727272727273" style="286"/>
  </cols>
  <sheetData>
    <row r="1" ht="28.5" customHeight="1" spans="1:9">
      <c r="A1" s="333" t="s">
        <v>55</v>
      </c>
      <c r="B1" s="333"/>
      <c r="C1" s="333"/>
      <c r="D1" s="333"/>
      <c r="E1" s="333"/>
      <c r="F1" s="333"/>
      <c r="G1" s="333"/>
      <c r="H1" s="333"/>
      <c r="I1" s="333"/>
    </row>
    <row r="2" s="341" customFormat="1" ht="56" spans="1:9">
      <c r="A2" s="291" t="s">
        <v>1</v>
      </c>
      <c r="B2" s="291" t="s">
        <v>56</v>
      </c>
      <c r="C2" s="334" t="s">
        <v>57</v>
      </c>
      <c r="D2" s="291" t="s">
        <v>58</v>
      </c>
      <c r="E2" s="291" t="s">
        <v>59</v>
      </c>
      <c r="F2" s="291" t="s">
        <v>60</v>
      </c>
      <c r="G2" s="289" t="s">
        <v>61</v>
      </c>
      <c r="H2" s="291" t="s">
        <v>62</v>
      </c>
      <c r="I2" s="335" t="s">
        <v>12</v>
      </c>
    </row>
    <row r="3" s="341" customFormat="1" ht="30" customHeight="1" spans="1:9">
      <c r="A3" s="291">
        <v>1</v>
      </c>
      <c r="B3" s="336" t="s">
        <v>63</v>
      </c>
      <c r="C3" s="293" t="s">
        <v>64</v>
      </c>
      <c r="D3" s="291" t="s">
        <v>65</v>
      </c>
      <c r="E3" s="291">
        <v>2</v>
      </c>
      <c r="F3" s="294" t="s">
        <v>66</v>
      </c>
      <c r="G3" s="294" t="s">
        <v>67</v>
      </c>
      <c r="H3" s="294" t="s">
        <v>68</v>
      </c>
      <c r="I3" s="295"/>
    </row>
    <row r="4" s="341" customFormat="1" ht="30" customHeight="1" spans="1:9">
      <c r="A4" s="291">
        <v>2</v>
      </c>
      <c r="B4" s="337"/>
      <c r="C4" s="293" t="s">
        <v>69</v>
      </c>
      <c r="D4" s="291" t="s">
        <v>65</v>
      </c>
      <c r="E4" s="291">
        <v>2</v>
      </c>
      <c r="F4" s="296">
        <v>46174</v>
      </c>
      <c r="G4" s="294" t="s">
        <v>70</v>
      </c>
      <c r="H4" s="295" t="s">
        <v>71</v>
      </c>
      <c r="I4" s="295"/>
    </row>
    <row r="5" ht="30" customHeight="1" spans="1:9">
      <c r="A5" s="291">
        <v>3</v>
      </c>
      <c r="B5" s="337"/>
      <c r="C5" s="293" t="s">
        <v>72</v>
      </c>
      <c r="D5" s="291" t="s">
        <v>65</v>
      </c>
      <c r="E5" s="291">
        <v>1</v>
      </c>
      <c r="F5" s="294" t="s">
        <v>66</v>
      </c>
      <c r="G5" s="294" t="s">
        <v>67</v>
      </c>
      <c r="H5" s="294" t="s">
        <v>68</v>
      </c>
      <c r="I5" s="295"/>
    </row>
    <row r="6" ht="30" customHeight="1" spans="1:9">
      <c r="A6" s="291">
        <v>4</v>
      </c>
      <c r="B6" s="337"/>
      <c r="C6" s="293" t="s">
        <v>73</v>
      </c>
      <c r="D6" s="291" t="s">
        <v>65</v>
      </c>
      <c r="E6" s="291">
        <v>2</v>
      </c>
      <c r="F6" s="296">
        <v>46174</v>
      </c>
      <c r="G6" s="294" t="s">
        <v>70</v>
      </c>
      <c r="H6" s="295" t="s">
        <v>74</v>
      </c>
      <c r="I6" s="295"/>
    </row>
    <row r="7" ht="30" customHeight="1" spans="1:9">
      <c r="A7" s="291">
        <v>5</v>
      </c>
      <c r="B7" s="337"/>
      <c r="C7" s="293" t="s">
        <v>75</v>
      </c>
      <c r="D7" s="291" t="s">
        <v>65</v>
      </c>
      <c r="E7" s="291">
        <v>1</v>
      </c>
      <c r="F7" s="296">
        <v>46143</v>
      </c>
      <c r="G7" s="294" t="s">
        <v>67</v>
      </c>
      <c r="H7" s="294" t="s">
        <v>68</v>
      </c>
      <c r="I7" s="295"/>
    </row>
    <row r="8" ht="30" customHeight="1" spans="1:9">
      <c r="A8" s="291">
        <v>6</v>
      </c>
      <c r="B8" s="337"/>
      <c r="C8" s="293" t="s">
        <v>76</v>
      </c>
      <c r="D8" s="291" t="s">
        <v>65</v>
      </c>
      <c r="E8" s="291">
        <v>1</v>
      </c>
      <c r="F8" s="296">
        <v>46143</v>
      </c>
      <c r="G8" s="294" t="s">
        <v>67</v>
      </c>
      <c r="H8" s="294" t="s">
        <v>68</v>
      </c>
      <c r="I8" s="295" t="s">
        <v>77</v>
      </c>
    </row>
    <row r="9" ht="30" customHeight="1" spans="1:9">
      <c r="A9" s="291">
        <v>7</v>
      </c>
      <c r="B9" s="317"/>
      <c r="C9" s="293" t="s">
        <v>78</v>
      </c>
      <c r="D9" s="291" t="s">
        <v>65</v>
      </c>
      <c r="E9" s="291">
        <v>1</v>
      </c>
      <c r="F9" s="296">
        <v>46143</v>
      </c>
      <c r="G9" s="294" t="s">
        <v>67</v>
      </c>
      <c r="H9" s="294" t="s">
        <v>68</v>
      </c>
      <c r="I9" s="295" t="s">
        <v>79</v>
      </c>
    </row>
    <row r="10" ht="30" customHeight="1" spans="1:9">
      <c r="A10" s="291">
        <v>8</v>
      </c>
      <c r="B10" s="337" t="s">
        <v>80</v>
      </c>
      <c r="C10" s="293" t="s">
        <v>81</v>
      </c>
      <c r="D10" s="291" t="s">
        <v>65</v>
      </c>
      <c r="E10" s="291">
        <v>2</v>
      </c>
      <c r="F10" s="296">
        <v>46143</v>
      </c>
      <c r="G10" s="294" t="s">
        <v>67</v>
      </c>
      <c r="H10" s="294" t="s">
        <v>68</v>
      </c>
      <c r="I10" s="295"/>
    </row>
    <row r="11" ht="30" customHeight="1" spans="1:9">
      <c r="A11" s="291">
        <v>9</v>
      </c>
      <c r="B11" s="337"/>
      <c r="C11" s="293" t="s">
        <v>82</v>
      </c>
      <c r="D11" s="291" t="s">
        <v>65</v>
      </c>
      <c r="E11" s="291">
        <v>1</v>
      </c>
      <c r="F11" s="296">
        <v>46143</v>
      </c>
      <c r="G11" s="294" t="s">
        <v>67</v>
      </c>
      <c r="H11" s="294" t="s">
        <v>68</v>
      </c>
      <c r="I11" s="295" t="s">
        <v>83</v>
      </c>
    </row>
    <row r="12" ht="30" customHeight="1" spans="1:9">
      <c r="A12" s="291">
        <v>10</v>
      </c>
      <c r="B12" s="337"/>
      <c r="C12" s="293" t="s">
        <v>84</v>
      </c>
      <c r="D12" s="291" t="s">
        <v>65</v>
      </c>
      <c r="E12" s="291">
        <v>2</v>
      </c>
      <c r="F12" s="296">
        <v>46143</v>
      </c>
      <c r="G12" s="294" t="s">
        <v>67</v>
      </c>
      <c r="H12" s="294" t="s">
        <v>68</v>
      </c>
      <c r="I12" s="298"/>
    </row>
    <row r="13" ht="30" customHeight="1" spans="1:9">
      <c r="A13" s="291">
        <v>11</v>
      </c>
      <c r="B13" s="337"/>
      <c r="C13" s="293" t="s">
        <v>85</v>
      </c>
      <c r="D13" s="291" t="s">
        <v>65</v>
      </c>
      <c r="E13" s="291">
        <v>2</v>
      </c>
      <c r="F13" s="296">
        <v>46143</v>
      </c>
      <c r="G13" s="294" t="s">
        <v>67</v>
      </c>
      <c r="H13" s="294" t="s">
        <v>68</v>
      </c>
      <c r="I13" s="295"/>
    </row>
    <row r="14" ht="30" customHeight="1" spans="1:9">
      <c r="A14" s="291">
        <v>12</v>
      </c>
      <c r="B14" s="337"/>
      <c r="C14" s="293" t="s">
        <v>86</v>
      </c>
      <c r="D14" s="291" t="s">
        <v>65</v>
      </c>
      <c r="E14" s="291">
        <v>2</v>
      </c>
      <c r="F14" s="296">
        <v>46143</v>
      </c>
      <c r="G14" s="294" t="s">
        <v>67</v>
      </c>
      <c r="H14" s="294" t="s">
        <v>68</v>
      </c>
      <c r="I14" s="295"/>
    </row>
    <row r="15" ht="30" customHeight="1" spans="1:9">
      <c r="A15" s="291">
        <v>13</v>
      </c>
      <c r="B15" s="337"/>
      <c r="C15" s="286" t="s">
        <v>87</v>
      </c>
      <c r="D15" s="291" t="s">
        <v>65</v>
      </c>
      <c r="E15" s="291">
        <v>1</v>
      </c>
      <c r="F15" s="296">
        <v>46174</v>
      </c>
      <c r="G15" s="294" t="s">
        <v>70</v>
      </c>
      <c r="H15" s="295" t="s">
        <v>88</v>
      </c>
      <c r="I15" s="295"/>
    </row>
    <row r="16" ht="30" customHeight="1" spans="1:9">
      <c r="A16" s="291">
        <v>14</v>
      </c>
      <c r="B16" s="337"/>
      <c r="C16" s="293" t="s">
        <v>89</v>
      </c>
      <c r="D16" s="291" t="s">
        <v>65</v>
      </c>
      <c r="E16" s="291">
        <v>1</v>
      </c>
      <c r="F16" s="296">
        <v>46143</v>
      </c>
      <c r="G16" s="294" t="s">
        <v>67</v>
      </c>
      <c r="H16" s="294" t="s">
        <v>68</v>
      </c>
      <c r="I16" s="295"/>
    </row>
    <row r="17" s="341" customFormat="1" ht="30" customHeight="1" spans="1:10">
      <c r="A17" s="291">
        <v>15</v>
      </c>
      <c r="B17" s="336" t="s">
        <v>90</v>
      </c>
      <c r="C17" s="293" t="s">
        <v>91</v>
      </c>
      <c r="D17" s="291" t="s">
        <v>65</v>
      </c>
      <c r="E17" s="291">
        <v>5</v>
      </c>
      <c r="F17" s="296">
        <v>46143</v>
      </c>
      <c r="G17" s="294" t="s">
        <v>67</v>
      </c>
      <c r="H17" s="294" t="s">
        <v>68</v>
      </c>
      <c r="I17" s="295"/>
    </row>
    <row r="18" s="341" customFormat="1" ht="30" customHeight="1" spans="1:10">
      <c r="A18" s="291">
        <v>16</v>
      </c>
      <c r="B18" s="317"/>
      <c r="C18" s="293" t="s">
        <v>92</v>
      </c>
      <c r="D18" s="334" t="s">
        <v>65</v>
      </c>
      <c r="E18" s="334">
        <v>1</v>
      </c>
      <c r="F18" s="296">
        <v>46174</v>
      </c>
      <c r="G18" s="301" t="s">
        <v>70</v>
      </c>
      <c r="H18" s="302" t="s">
        <v>93</v>
      </c>
      <c r="I18" s="295"/>
    </row>
    <row r="19" ht="30" customHeight="1" spans="1:10">
      <c r="A19" s="291">
        <v>17</v>
      </c>
      <c r="B19" s="291" t="s">
        <v>94</v>
      </c>
      <c r="C19" s="293" t="s">
        <v>95</v>
      </c>
      <c r="D19" s="291" t="s">
        <v>65</v>
      </c>
      <c r="E19" s="291">
        <v>37</v>
      </c>
      <c r="F19" s="296">
        <v>46174</v>
      </c>
      <c r="G19" s="294" t="s">
        <v>70</v>
      </c>
      <c r="H19" s="302" t="s">
        <v>96</v>
      </c>
      <c r="I19" s="295"/>
    </row>
    <row r="20" ht="30" customHeight="1" spans="1:10">
      <c r="A20" s="291">
        <v>18</v>
      </c>
      <c r="B20" s="291"/>
      <c r="C20" s="293" t="s">
        <v>97</v>
      </c>
      <c r="D20" s="291" t="s">
        <v>65</v>
      </c>
      <c r="E20" s="291">
        <v>9</v>
      </c>
      <c r="F20" s="296">
        <v>46174</v>
      </c>
      <c r="G20" s="294" t="s">
        <v>70</v>
      </c>
      <c r="H20" s="302" t="s">
        <v>96</v>
      </c>
      <c r="I20" s="295"/>
    </row>
    <row r="21" ht="30" customHeight="1" spans="1:10">
      <c r="A21" s="291">
        <v>19</v>
      </c>
      <c r="B21" s="317" t="s">
        <v>98</v>
      </c>
      <c r="C21" s="293" t="s">
        <v>99</v>
      </c>
      <c r="D21" s="291" t="s">
        <v>65</v>
      </c>
      <c r="E21" s="291">
        <v>9</v>
      </c>
      <c r="F21" s="296">
        <v>46174</v>
      </c>
      <c r="G21" s="294" t="s">
        <v>70</v>
      </c>
      <c r="H21" s="302" t="s">
        <v>96</v>
      </c>
      <c r="I21" s="295"/>
    </row>
    <row r="22" ht="30" customHeight="1" spans="1:10">
      <c r="A22" s="291">
        <v>20</v>
      </c>
      <c r="B22" s="336" t="s">
        <v>100</v>
      </c>
      <c r="C22" s="293" t="s">
        <v>101</v>
      </c>
      <c r="D22" s="291" t="s">
        <v>102</v>
      </c>
      <c r="E22" s="291">
        <v>13</v>
      </c>
      <c r="F22" s="296">
        <v>46143</v>
      </c>
      <c r="G22" s="294" t="s">
        <v>67</v>
      </c>
      <c r="H22" s="294" t="s">
        <v>68</v>
      </c>
      <c r="I22" s="295" t="s">
        <v>103</v>
      </c>
    </row>
    <row r="23" ht="30" customHeight="1" spans="1:10">
      <c r="A23" s="291">
        <v>21</v>
      </c>
      <c r="B23" s="317"/>
      <c r="C23" s="293" t="s">
        <v>104</v>
      </c>
      <c r="D23" s="291" t="s">
        <v>102</v>
      </c>
      <c r="E23" s="291">
        <v>2</v>
      </c>
      <c r="F23" s="296">
        <v>46143</v>
      </c>
      <c r="G23" s="294" t="s">
        <v>67</v>
      </c>
      <c r="H23" s="294" t="s">
        <v>68</v>
      </c>
      <c r="I23" s="295" t="s">
        <v>105</v>
      </c>
    </row>
    <row r="24" ht="30" customHeight="1" spans="1:10">
      <c r="A24" s="291">
        <v>22</v>
      </c>
      <c r="B24" s="336" t="s">
        <v>106</v>
      </c>
      <c r="C24" s="293" t="s">
        <v>107</v>
      </c>
      <c r="D24" s="291" t="s">
        <v>65</v>
      </c>
      <c r="E24" s="291">
        <v>2</v>
      </c>
      <c r="F24" s="296">
        <v>46143</v>
      </c>
      <c r="G24" s="294" t="s">
        <v>67</v>
      </c>
      <c r="H24" s="294" t="s">
        <v>68</v>
      </c>
      <c r="I24" s="295"/>
    </row>
    <row r="25" ht="30" customHeight="1" spans="1:10">
      <c r="A25" s="291">
        <v>23</v>
      </c>
      <c r="B25" s="337"/>
      <c r="C25" s="293" t="s">
        <v>108</v>
      </c>
      <c r="D25" s="291" t="s">
        <v>65</v>
      </c>
      <c r="E25" s="291">
        <v>2</v>
      </c>
      <c r="F25" s="296">
        <v>46143</v>
      </c>
      <c r="G25" s="294" t="s">
        <v>67</v>
      </c>
      <c r="H25" s="294" t="s">
        <v>68</v>
      </c>
      <c r="I25" s="295"/>
    </row>
    <row r="26" ht="30" customHeight="1" spans="1:10">
      <c r="A26" s="291">
        <v>24</v>
      </c>
      <c r="B26" s="291" t="s">
        <v>109</v>
      </c>
      <c r="C26" s="293" t="s">
        <v>110</v>
      </c>
      <c r="D26" s="291" t="s">
        <v>102</v>
      </c>
      <c r="E26" s="291">
        <v>18</v>
      </c>
      <c r="F26" s="296">
        <v>46143</v>
      </c>
      <c r="G26" s="294" t="s">
        <v>67</v>
      </c>
      <c r="H26" s="294" t="s">
        <v>68</v>
      </c>
      <c r="I26" s="294" t="s">
        <v>68</v>
      </c>
      <c r="J26" s="343"/>
    </row>
    <row r="27" ht="30" customHeight="1" spans="1:10">
      <c r="A27" s="291">
        <v>25</v>
      </c>
      <c r="B27" s="291"/>
      <c r="C27" s="293" t="s">
        <v>111</v>
      </c>
      <c r="D27" s="291" t="s">
        <v>102</v>
      </c>
      <c r="E27" s="291">
        <v>9</v>
      </c>
      <c r="F27" s="296">
        <v>46143</v>
      </c>
      <c r="G27" s="294" t="s">
        <v>67</v>
      </c>
      <c r="H27" s="294" t="s">
        <v>68</v>
      </c>
      <c r="I27" s="294" t="s">
        <v>68</v>
      </c>
      <c r="J27" s="343"/>
    </row>
    <row r="28" ht="30" customHeight="1" spans="1:10">
      <c r="A28" s="291">
        <v>26</v>
      </c>
      <c r="B28" s="291"/>
      <c r="C28" s="293" t="s">
        <v>112</v>
      </c>
      <c r="D28" s="291" t="s">
        <v>113</v>
      </c>
      <c r="E28" s="291">
        <v>9</v>
      </c>
      <c r="F28" s="296">
        <v>46143</v>
      </c>
      <c r="G28" s="294" t="s">
        <v>67</v>
      </c>
      <c r="H28" s="294" t="s">
        <v>68</v>
      </c>
      <c r="I28" s="294"/>
      <c r="J28" s="343"/>
    </row>
    <row r="29" ht="30" customHeight="1" spans="1:10">
      <c r="A29" s="291">
        <v>27</v>
      </c>
      <c r="B29" s="291"/>
      <c r="C29" s="293" t="s">
        <v>114</v>
      </c>
      <c r="D29" s="291" t="s">
        <v>65</v>
      </c>
      <c r="E29" s="291">
        <v>9</v>
      </c>
      <c r="F29" s="296">
        <v>46143</v>
      </c>
      <c r="G29" s="294" t="s">
        <v>67</v>
      </c>
      <c r="H29" s="294" t="s">
        <v>68</v>
      </c>
      <c r="I29" s="294"/>
      <c r="J29" s="343"/>
    </row>
    <row r="30" ht="30" customHeight="1" spans="1:10">
      <c r="A30" s="291">
        <v>28</v>
      </c>
      <c r="B30" s="291"/>
      <c r="C30" s="293" t="s">
        <v>115</v>
      </c>
      <c r="D30" s="291" t="s">
        <v>113</v>
      </c>
      <c r="E30" s="291">
        <v>9</v>
      </c>
      <c r="F30" s="296">
        <v>46143</v>
      </c>
      <c r="G30" s="294" t="s">
        <v>67</v>
      </c>
      <c r="H30" s="294" t="s">
        <v>68</v>
      </c>
      <c r="I30" s="294"/>
      <c r="J30" s="343"/>
    </row>
    <row r="31" ht="30" customHeight="1" spans="1:10">
      <c r="A31" s="291">
        <v>29</v>
      </c>
      <c r="B31" s="291"/>
      <c r="C31" s="293" t="s">
        <v>116</v>
      </c>
      <c r="D31" s="291" t="s">
        <v>117</v>
      </c>
      <c r="E31" s="291">
        <v>9</v>
      </c>
      <c r="F31" s="296">
        <v>46204</v>
      </c>
      <c r="G31" s="294" t="s">
        <v>67</v>
      </c>
      <c r="H31" s="294" t="s">
        <v>68</v>
      </c>
      <c r="I31" s="294" t="s">
        <v>68</v>
      </c>
      <c r="J31" s="343"/>
    </row>
    <row r="32" ht="30" customHeight="1" spans="1:10">
      <c r="A32" s="291">
        <v>30</v>
      </c>
      <c r="B32" s="336" t="s">
        <v>118</v>
      </c>
      <c r="C32" s="293" t="s">
        <v>119</v>
      </c>
      <c r="D32" s="291" t="s">
        <v>102</v>
      </c>
      <c r="E32" s="291">
        <v>9</v>
      </c>
      <c r="F32" s="296">
        <v>46143</v>
      </c>
      <c r="G32" s="294" t="s">
        <v>67</v>
      </c>
      <c r="H32" s="294" t="s">
        <v>68</v>
      </c>
      <c r="I32" s="295"/>
    </row>
    <row r="33" ht="30" customHeight="1" spans="1:10">
      <c r="A33" s="291">
        <v>31</v>
      </c>
      <c r="B33" s="337"/>
      <c r="C33" s="293" t="s">
        <v>120</v>
      </c>
      <c r="D33" s="291" t="s">
        <v>113</v>
      </c>
      <c r="E33" s="291">
        <v>0</v>
      </c>
      <c r="F33" s="296">
        <v>46143</v>
      </c>
      <c r="G33" s="294" t="s">
        <v>67</v>
      </c>
      <c r="H33" s="294" t="s">
        <v>68</v>
      </c>
      <c r="I33" s="295"/>
    </row>
    <row r="34" ht="30" customHeight="1" spans="1:10">
      <c r="A34" s="291">
        <v>32</v>
      </c>
      <c r="B34" s="337"/>
      <c r="C34" s="293" t="s">
        <v>121</v>
      </c>
      <c r="D34" s="291" t="s">
        <v>65</v>
      </c>
      <c r="E34" s="291">
        <v>2</v>
      </c>
      <c r="F34" s="296">
        <v>46143</v>
      </c>
      <c r="G34" s="294" t="s">
        <v>67</v>
      </c>
      <c r="H34" s="294" t="s">
        <v>68</v>
      </c>
      <c r="I34" s="295" t="s">
        <v>122</v>
      </c>
    </row>
    <row r="35" ht="30" customHeight="1" spans="1:10">
      <c r="A35" s="291">
        <v>33</v>
      </c>
      <c r="B35" s="337"/>
      <c r="C35" s="293" t="s">
        <v>123</v>
      </c>
      <c r="D35" s="291" t="s">
        <v>113</v>
      </c>
      <c r="E35" s="291">
        <v>35</v>
      </c>
      <c r="F35" s="296">
        <v>46143</v>
      </c>
      <c r="G35" s="294" t="s">
        <v>67</v>
      </c>
      <c r="H35" s="294" t="s">
        <v>68</v>
      </c>
      <c r="I35" s="295"/>
    </row>
    <row r="36" s="342" customFormat="1" ht="30" customHeight="1" spans="1:10">
      <c r="A36" s="291">
        <v>34</v>
      </c>
      <c r="B36" s="337"/>
      <c r="C36" s="304" t="s">
        <v>124</v>
      </c>
      <c r="D36" s="338" t="s">
        <v>125</v>
      </c>
      <c r="E36" s="338">
        <v>0</v>
      </c>
      <c r="F36" s="296">
        <v>46143</v>
      </c>
      <c r="G36" s="305" t="s">
        <v>67</v>
      </c>
      <c r="H36" s="294" t="s">
        <v>68</v>
      </c>
      <c r="I36" s="305" t="s">
        <v>68</v>
      </c>
      <c r="J36" s="344"/>
    </row>
    <row r="37" ht="30" customHeight="1" spans="1:10">
      <c r="A37" s="291">
        <v>35</v>
      </c>
      <c r="B37" s="317"/>
      <c r="C37" s="306" t="s">
        <v>126</v>
      </c>
      <c r="D37" s="339" t="s">
        <v>102</v>
      </c>
      <c r="E37" s="340">
        <v>2</v>
      </c>
      <c r="F37" s="296">
        <v>46143</v>
      </c>
      <c r="G37" s="309" t="s">
        <v>67</v>
      </c>
      <c r="H37" s="309" t="s">
        <v>68</v>
      </c>
      <c r="I37" s="310"/>
    </row>
    <row r="38" ht="30" customHeight="1" spans="1:10">
      <c r="A38" s="291">
        <v>36</v>
      </c>
      <c r="B38" s="337" t="s">
        <v>127</v>
      </c>
      <c r="C38" s="293" t="s">
        <v>128</v>
      </c>
      <c r="D38" s="291" t="s">
        <v>129</v>
      </c>
      <c r="E38" s="334">
        <v>1</v>
      </c>
      <c r="F38" s="296">
        <v>46143</v>
      </c>
      <c r="G38" s="294" t="s">
        <v>67</v>
      </c>
      <c r="H38" s="294" t="s">
        <v>68</v>
      </c>
      <c r="I38" s="295" t="s">
        <v>130</v>
      </c>
    </row>
    <row r="39" ht="30" customHeight="1" spans="1:10">
      <c r="A39" s="291">
        <v>37</v>
      </c>
      <c r="B39" s="317"/>
      <c r="C39" s="293" t="s">
        <v>131</v>
      </c>
      <c r="D39" s="291" t="s">
        <v>117</v>
      </c>
      <c r="E39" s="334">
        <v>1</v>
      </c>
      <c r="F39" s="296">
        <v>46143</v>
      </c>
      <c r="G39" s="294" t="s">
        <v>67</v>
      </c>
      <c r="H39" s="294" t="s">
        <v>68</v>
      </c>
      <c r="I39" s="295" t="s">
        <v>132</v>
      </c>
    </row>
    <row r="40" ht="30" customHeight="1" spans="1:10">
      <c r="A40" s="291">
        <v>38</v>
      </c>
      <c r="B40" s="336" t="s">
        <v>133</v>
      </c>
      <c r="C40" s="311" t="s">
        <v>134</v>
      </c>
      <c r="D40" s="291" t="s">
        <v>117</v>
      </c>
      <c r="E40" s="291">
        <f>E3+E4+E5+E6+E7+E10+E11+E12+E13+E24</f>
        <v>17</v>
      </c>
      <c r="F40" s="296" t="s">
        <v>135</v>
      </c>
      <c r="G40" s="294" t="s">
        <v>67</v>
      </c>
      <c r="H40" s="294" t="s">
        <v>68</v>
      </c>
      <c r="I40" s="312" t="s">
        <v>136</v>
      </c>
    </row>
    <row r="41" ht="30" customHeight="1" spans="1:10">
      <c r="A41" s="291">
        <v>39</v>
      </c>
      <c r="B41" s="337"/>
      <c r="C41" s="311" t="s">
        <v>137</v>
      </c>
      <c r="D41" s="291" t="s">
        <v>117</v>
      </c>
      <c r="E41" s="291">
        <f>E40</f>
        <v>17</v>
      </c>
      <c r="F41" s="296"/>
      <c r="G41" s="294" t="s">
        <v>67</v>
      </c>
      <c r="H41" s="294" t="s">
        <v>68</v>
      </c>
      <c r="I41" s="312" t="s">
        <v>136</v>
      </c>
    </row>
    <row r="42" ht="64.5" customHeight="1" spans="1:10">
      <c r="A42" s="291">
        <v>40</v>
      </c>
      <c r="B42" s="337"/>
      <c r="C42" s="311" t="s">
        <v>138</v>
      </c>
      <c r="D42" s="291" t="s">
        <v>117</v>
      </c>
      <c r="E42" s="291">
        <f>E8+E9+E14+E15+E16+E17+E18+E19+E20+E21+E22+E23+E25+E34</f>
        <v>86</v>
      </c>
      <c r="F42" s="296"/>
      <c r="G42" s="294" t="s">
        <v>67</v>
      </c>
      <c r="H42" s="294" t="s">
        <v>68</v>
      </c>
      <c r="I42" s="312" t="s">
        <v>139</v>
      </c>
    </row>
    <row r="43" ht="30" customHeight="1" spans="1:10">
      <c r="A43" s="291">
        <v>41</v>
      </c>
      <c r="B43" s="337"/>
      <c r="C43" s="311" t="s">
        <v>140</v>
      </c>
      <c r="D43" s="291" t="s">
        <v>113</v>
      </c>
      <c r="E43" s="291">
        <v>27</v>
      </c>
      <c r="F43" s="296"/>
      <c r="G43" s="294" t="s">
        <v>67</v>
      </c>
      <c r="H43" s="294" t="s">
        <v>68</v>
      </c>
      <c r="I43" s="295" t="s">
        <v>141</v>
      </c>
    </row>
    <row r="44" ht="30" customHeight="1" spans="1:10">
      <c r="A44" s="291">
        <v>42</v>
      </c>
      <c r="B44" s="337"/>
      <c r="C44" s="311" t="s">
        <v>142</v>
      </c>
      <c r="D44" s="291" t="s">
        <v>117</v>
      </c>
      <c r="E44" s="291">
        <v>3</v>
      </c>
      <c r="F44" s="296"/>
      <c r="G44" s="294" t="s">
        <v>67</v>
      </c>
      <c r="H44" s="294" t="s">
        <v>68</v>
      </c>
      <c r="I44" s="295" t="s">
        <v>11</v>
      </c>
    </row>
    <row r="45" ht="30" customHeight="1" spans="1:10">
      <c r="A45" s="291">
        <v>43</v>
      </c>
      <c r="B45" s="337"/>
      <c r="C45" s="311" t="s">
        <v>143</v>
      </c>
      <c r="D45" s="291" t="s">
        <v>113</v>
      </c>
      <c r="E45" s="291">
        <v>20</v>
      </c>
      <c r="F45" s="296"/>
      <c r="G45" s="294" t="s">
        <v>67</v>
      </c>
      <c r="H45" s="294" t="s">
        <v>68</v>
      </c>
      <c r="I45" s="295" t="s">
        <v>11</v>
      </c>
    </row>
    <row r="46" ht="30" customHeight="1" spans="1:10">
      <c r="A46" s="291">
        <v>44</v>
      </c>
      <c r="B46" s="337"/>
      <c r="C46" s="311" t="s">
        <v>144</v>
      </c>
      <c r="D46" s="336" t="s">
        <v>117</v>
      </c>
      <c r="E46" s="336">
        <v>3</v>
      </c>
      <c r="F46" s="296"/>
      <c r="G46" s="294" t="s">
        <v>67</v>
      </c>
      <c r="H46" s="294" t="s">
        <v>68</v>
      </c>
      <c r="I46" s="313" t="s">
        <v>11</v>
      </c>
    </row>
    <row r="47" ht="30" customHeight="1" spans="1:10">
      <c r="A47" s="291">
        <v>45</v>
      </c>
      <c r="B47" s="316" t="s">
        <v>145</v>
      </c>
      <c r="C47" s="311" t="s">
        <v>146</v>
      </c>
      <c r="D47" s="291" t="s">
        <v>102</v>
      </c>
      <c r="E47" s="291">
        <v>1</v>
      </c>
      <c r="F47" s="315">
        <v>46143</v>
      </c>
      <c r="G47" s="294" t="s">
        <v>67</v>
      </c>
      <c r="H47" s="294" t="s">
        <v>68</v>
      </c>
      <c r="I47" s="313"/>
    </row>
    <row r="48" ht="30" customHeight="1" spans="1:10">
      <c r="A48" s="291">
        <v>46</v>
      </c>
      <c r="B48" s="316" t="s">
        <v>147</v>
      </c>
      <c r="C48" s="311" t="s">
        <v>148</v>
      </c>
      <c r="D48" s="317" t="s">
        <v>117</v>
      </c>
      <c r="E48" s="317">
        <v>1</v>
      </c>
      <c r="F48" s="318" t="s">
        <v>149</v>
      </c>
      <c r="G48" s="294" t="s">
        <v>67</v>
      </c>
      <c r="H48" s="294" t="s">
        <v>68</v>
      </c>
      <c r="I48" s="313"/>
    </row>
    <row r="49" ht="21" customHeight="1" spans="1:9">
      <c r="A49" s="319" t="s">
        <v>150</v>
      </c>
      <c r="B49" s="287"/>
      <c r="C49" s="287"/>
      <c r="D49" s="285"/>
      <c r="E49" s="285"/>
      <c r="F49" s="285"/>
      <c r="G49" s="285"/>
      <c r="H49" s="285"/>
      <c r="I49" s="287"/>
    </row>
    <row r="50" ht="21" customHeight="1" spans="1:9">
      <c r="A50" s="320" t="s">
        <v>151</v>
      </c>
      <c r="B50" s="320"/>
      <c r="C50" s="320"/>
      <c r="D50" s="320"/>
      <c r="E50" s="320"/>
      <c r="F50" s="320"/>
      <c r="G50" s="320"/>
      <c r="H50" s="285"/>
      <c r="I50" s="320"/>
    </row>
    <row r="51" ht="57.75" customHeight="1" spans="1:9">
      <c r="A51" s="320" t="s">
        <v>152</v>
      </c>
      <c r="B51" s="320"/>
      <c r="C51" s="320"/>
      <c r="D51" s="320"/>
      <c r="E51" s="320"/>
      <c r="F51" s="320"/>
      <c r="G51" s="320"/>
      <c r="H51" s="285"/>
      <c r="I51" s="320"/>
    </row>
    <row r="52" ht="77.25" customHeight="1" spans="1:9">
      <c r="A52" s="320" t="s">
        <v>153</v>
      </c>
      <c r="B52" s="320"/>
      <c r="C52" s="320"/>
      <c r="D52" s="320"/>
      <c r="E52" s="320"/>
      <c r="F52" s="320"/>
      <c r="G52" s="320"/>
      <c r="H52" s="285"/>
      <c r="I52" s="320"/>
    </row>
    <row r="53" ht="61.5" customHeight="1" spans="1:9">
      <c r="A53" s="320" t="s">
        <v>154</v>
      </c>
      <c r="B53" s="320"/>
      <c r="C53" s="320"/>
      <c r="D53" s="320"/>
      <c r="E53" s="320"/>
      <c r="F53" s="320"/>
      <c r="G53" s="320"/>
      <c r="H53" s="285"/>
      <c r="I53" s="320"/>
    </row>
  </sheetData>
  <mergeCells count="16">
    <mergeCell ref="A1:I1"/>
    <mergeCell ref="A50:I50"/>
    <mergeCell ref="A51:I51"/>
    <mergeCell ref="A52:I52"/>
    <mergeCell ref="A53:I53"/>
    <mergeCell ref="B3:B9"/>
    <mergeCell ref="B10:B16"/>
    <mergeCell ref="B17:B18"/>
    <mergeCell ref="B19:B20"/>
    <mergeCell ref="B22:B23"/>
    <mergeCell ref="B24:B25"/>
    <mergeCell ref="B26:B31"/>
    <mergeCell ref="B32:B37"/>
    <mergeCell ref="B38:B39"/>
    <mergeCell ref="B40:B46"/>
    <mergeCell ref="F40:F46"/>
  </mergeCells>
  <pageMargins left="0.75" right="0.75" top="1" bottom="1" header="0.5" footer="0.5"/>
  <pageSetup paperSize="8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workbookViewId="0">
      <selection activeCell="F6" sqref="F6"/>
    </sheetView>
  </sheetViews>
  <sheetFormatPr defaultColWidth="9.64545454545454" defaultRowHeight="14"/>
  <cols>
    <col min="1" max="1" width="9" style="332"/>
    <col min="2" max="2" width="13.2545454545455" style="332" customWidth="1"/>
    <col min="3" max="3" width="29.6272727272727" style="332" customWidth="1"/>
    <col min="4" max="4" width="9" style="332"/>
    <col min="5" max="5" width="14.5" style="332" customWidth="1"/>
    <col min="6" max="6" width="16.2545454545455" style="332" customWidth="1"/>
    <col min="7" max="7" width="11" style="332" customWidth="1"/>
    <col min="8" max="8" width="18.8727272727273" style="332" customWidth="1"/>
    <col min="9" max="9" width="30.8727272727273" style="332" customWidth="1"/>
    <col min="10" max="16384" width="9" style="332"/>
  </cols>
  <sheetData>
    <row r="1" ht="33.95" customHeight="1" spans="1:10">
      <c r="A1" s="333" t="s">
        <v>155</v>
      </c>
      <c r="B1" s="333"/>
      <c r="C1" s="333"/>
      <c r="D1" s="333"/>
      <c r="E1" s="333"/>
      <c r="F1" s="333"/>
      <c r="G1" s="333"/>
      <c r="H1" s="333"/>
      <c r="I1" s="333"/>
      <c r="J1" s="200" t="s">
        <v>156</v>
      </c>
    </row>
    <row r="2" ht="47.25" customHeight="1" spans="1:10">
      <c r="A2" s="291" t="s">
        <v>1</v>
      </c>
      <c r="B2" s="291" t="s">
        <v>56</v>
      </c>
      <c r="C2" s="334" t="s">
        <v>57</v>
      </c>
      <c r="D2" s="291" t="s">
        <v>58</v>
      </c>
      <c r="E2" s="291" t="s">
        <v>59</v>
      </c>
      <c r="F2" s="291" t="s">
        <v>60</v>
      </c>
      <c r="G2" s="289" t="s">
        <v>61</v>
      </c>
      <c r="H2" s="291" t="s">
        <v>62</v>
      </c>
      <c r="I2" s="335" t="s">
        <v>12</v>
      </c>
    </row>
    <row r="3" ht="30" customHeight="1" spans="1:10">
      <c r="A3" s="291">
        <v>1</v>
      </c>
      <c r="B3" s="336" t="s">
        <v>63</v>
      </c>
      <c r="C3" s="293" t="s">
        <v>64</v>
      </c>
      <c r="D3" s="291" t="s">
        <v>65</v>
      </c>
      <c r="E3" s="291">
        <v>1</v>
      </c>
      <c r="F3" s="294" t="s">
        <v>66</v>
      </c>
      <c r="G3" s="294" t="s">
        <v>67</v>
      </c>
      <c r="H3" s="294" t="s">
        <v>68</v>
      </c>
      <c r="I3" s="295"/>
    </row>
    <row r="4" ht="30" customHeight="1" spans="1:10">
      <c r="A4" s="291">
        <v>2</v>
      </c>
      <c r="B4" s="337"/>
      <c r="C4" s="293" t="s">
        <v>69</v>
      </c>
      <c r="D4" s="291" t="s">
        <v>65</v>
      </c>
      <c r="E4" s="291">
        <v>1</v>
      </c>
      <c r="F4" s="296">
        <v>46419</v>
      </c>
      <c r="G4" s="294" t="s">
        <v>70</v>
      </c>
      <c r="H4" s="295" t="s">
        <v>71</v>
      </c>
      <c r="I4" s="295"/>
    </row>
    <row r="5" ht="30" customHeight="1" spans="1:10">
      <c r="A5" s="291">
        <v>3</v>
      </c>
      <c r="B5" s="337"/>
      <c r="C5" s="293" t="s">
        <v>72</v>
      </c>
      <c r="D5" s="291" t="s">
        <v>65</v>
      </c>
      <c r="E5" s="291">
        <v>1</v>
      </c>
      <c r="F5" s="294" t="s">
        <v>66</v>
      </c>
      <c r="G5" s="294" t="s">
        <v>67</v>
      </c>
      <c r="H5" s="294" t="s">
        <v>68</v>
      </c>
      <c r="I5" s="295"/>
    </row>
    <row r="6" ht="30" customHeight="1" spans="1:10">
      <c r="A6" s="291">
        <v>4</v>
      </c>
      <c r="B6" s="337"/>
      <c r="C6" s="293" t="s">
        <v>73</v>
      </c>
      <c r="D6" s="291" t="s">
        <v>65</v>
      </c>
      <c r="E6" s="291">
        <v>1</v>
      </c>
      <c r="F6" s="296">
        <v>46419</v>
      </c>
      <c r="G6" s="294" t="s">
        <v>70</v>
      </c>
      <c r="H6" s="295" t="s">
        <v>74</v>
      </c>
      <c r="I6" s="295"/>
    </row>
    <row r="7" ht="30" customHeight="1" spans="1:10">
      <c r="A7" s="291">
        <v>5</v>
      </c>
      <c r="B7" s="337"/>
      <c r="C7" s="293" t="s">
        <v>75</v>
      </c>
      <c r="D7" s="291" t="s">
        <v>65</v>
      </c>
      <c r="E7" s="291">
        <v>0</v>
      </c>
      <c r="F7" s="296">
        <v>46388</v>
      </c>
      <c r="G7" s="294" t="s">
        <v>67</v>
      </c>
      <c r="H7" s="294" t="s">
        <v>68</v>
      </c>
      <c r="I7" s="295"/>
    </row>
    <row r="8" ht="30" customHeight="1" spans="1:10">
      <c r="A8" s="291">
        <v>6</v>
      </c>
      <c r="B8" s="337"/>
      <c r="C8" s="293" t="s">
        <v>76</v>
      </c>
      <c r="D8" s="291" t="s">
        <v>65</v>
      </c>
      <c r="E8" s="291">
        <v>1</v>
      </c>
      <c r="F8" s="296">
        <v>46388</v>
      </c>
      <c r="G8" s="294" t="s">
        <v>67</v>
      </c>
      <c r="H8" s="294" t="s">
        <v>68</v>
      </c>
      <c r="I8" s="295" t="s">
        <v>77</v>
      </c>
    </row>
    <row r="9" ht="30" customHeight="1" spans="1:10">
      <c r="A9" s="291">
        <v>7</v>
      </c>
      <c r="B9" s="317"/>
      <c r="C9" s="293" t="s">
        <v>78</v>
      </c>
      <c r="D9" s="291" t="s">
        <v>65</v>
      </c>
      <c r="E9" s="291">
        <v>1</v>
      </c>
      <c r="F9" s="296">
        <v>46388</v>
      </c>
      <c r="G9" s="294" t="s">
        <v>67</v>
      </c>
      <c r="H9" s="294" t="s">
        <v>68</v>
      </c>
      <c r="I9" s="295" t="s">
        <v>79</v>
      </c>
    </row>
    <row r="10" ht="30" customHeight="1" spans="1:10">
      <c r="A10" s="291">
        <v>8</v>
      </c>
      <c r="B10" s="337" t="s">
        <v>80</v>
      </c>
      <c r="C10" s="293" t="s">
        <v>81</v>
      </c>
      <c r="D10" s="291" t="s">
        <v>65</v>
      </c>
      <c r="E10" s="291">
        <v>2</v>
      </c>
      <c r="F10" s="296">
        <v>46388</v>
      </c>
      <c r="G10" s="294" t="s">
        <v>67</v>
      </c>
      <c r="H10" s="294" t="s">
        <v>68</v>
      </c>
      <c r="I10" s="295"/>
    </row>
    <row r="11" ht="30" customHeight="1" spans="1:10">
      <c r="A11" s="291">
        <v>9</v>
      </c>
      <c r="B11" s="337"/>
      <c r="C11" s="293" t="s">
        <v>82</v>
      </c>
      <c r="D11" s="291" t="s">
        <v>65</v>
      </c>
      <c r="E11" s="291">
        <v>1</v>
      </c>
      <c r="F11" s="296">
        <v>46388</v>
      </c>
      <c r="G11" s="294" t="s">
        <v>67</v>
      </c>
      <c r="H11" s="294" t="s">
        <v>68</v>
      </c>
      <c r="I11" s="295" t="s">
        <v>83</v>
      </c>
    </row>
    <row r="12" ht="30" customHeight="1" spans="1:10">
      <c r="A12" s="291">
        <v>10</v>
      </c>
      <c r="B12" s="337"/>
      <c r="C12" s="293" t="s">
        <v>84</v>
      </c>
      <c r="D12" s="291" t="s">
        <v>65</v>
      </c>
      <c r="E12" s="291">
        <v>1</v>
      </c>
      <c r="F12" s="296">
        <v>46388</v>
      </c>
      <c r="G12" s="294" t="s">
        <v>67</v>
      </c>
      <c r="H12" s="294" t="s">
        <v>68</v>
      </c>
      <c r="I12" s="298"/>
    </row>
    <row r="13" ht="30" customHeight="1" spans="1:10">
      <c r="A13" s="291">
        <v>11</v>
      </c>
      <c r="B13" s="337"/>
      <c r="C13" s="293" t="s">
        <v>85</v>
      </c>
      <c r="D13" s="291" t="s">
        <v>65</v>
      </c>
      <c r="E13" s="291">
        <v>1</v>
      </c>
      <c r="F13" s="296">
        <v>46388</v>
      </c>
      <c r="G13" s="294" t="s">
        <v>67</v>
      </c>
      <c r="H13" s="294" t="s">
        <v>68</v>
      </c>
      <c r="I13" s="295"/>
    </row>
    <row r="14" ht="30" customHeight="1" spans="1:10">
      <c r="A14" s="291">
        <v>12</v>
      </c>
      <c r="B14" s="337"/>
      <c r="C14" s="293" t="s">
        <v>86</v>
      </c>
      <c r="D14" s="291" t="s">
        <v>65</v>
      </c>
      <c r="E14" s="291">
        <v>2</v>
      </c>
      <c r="F14" s="296">
        <v>46388</v>
      </c>
      <c r="G14" s="294" t="s">
        <v>67</v>
      </c>
      <c r="H14" s="294" t="s">
        <v>68</v>
      </c>
      <c r="I14" s="295"/>
    </row>
    <row r="15" ht="30" customHeight="1" spans="1:10">
      <c r="A15" s="291">
        <v>13</v>
      </c>
      <c r="B15" s="337"/>
      <c r="C15" s="286" t="s">
        <v>87</v>
      </c>
      <c r="D15" s="291" t="s">
        <v>65</v>
      </c>
      <c r="E15" s="291">
        <v>1</v>
      </c>
      <c r="F15" s="296">
        <v>46419</v>
      </c>
      <c r="G15" s="294" t="s">
        <v>70</v>
      </c>
      <c r="H15" s="295" t="s">
        <v>88</v>
      </c>
      <c r="I15" s="295"/>
    </row>
    <row r="16" ht="30" customHeight="1" spans="1:10">
      <c r="A16" s="291">
        <v>14</v>
      </c>
      <c r="B16" s="337"/>
      <c r="C16" s="293" t="s">
        <v>89</v>
      </c>
      <c r="D16" s="291" t="s">
        <v>65</v>
      </c>
      <c r="E16" s="291">
        <v>0</v>
      </c>
      <c r="F16" s="296" t="s">
        <v>157</v>
      </c>
      <c r="G16" s="294" t="s">
        <v>157</v>
      </c>
      <c r="H16" s="294" t="s">
        <v>68</v>
      </c>
      <c r="I16" s="295"/>
    </row>
    <row r="17" ht="30" customHeight="1" spans="1:9">
      <c r="A17" s="291">
        <v>15</v>
      </c>
      <c r="B17" s="336" t="s">
        <v>90</v>
      </c>
      <c r="C17" s="293" t="s">
        <v>91</v>
      </c>
      <c r="D17" s="291" t="s">
        <v>65</v>
      </c>
      <c r="E17" s="291">
        <v>3</v>
      </c>
      <c r="F17" s="296">
        <v>46388</v>
      </c>
      <c r="G17" s="294" t="s">
        <v>67</v>
      </c>
      <c r="H17" s="294" t="s">
        <v>68</v>
      </c>
      <c r="I17" s="295"/>
    </row>
    <row r="18" ht="30" customHeight="1" spans="1:9">
      <c r="A18" s="291">
        <v>16</v>
      </c>
      <c r="B18" s="317"/>
      <c r="C18" s="293" t="s">
        <v>92</v>
      </c>
      <c r="D18" s="334" t="s">
        <v>65</v>
      </c>
      <c r="E18" s="334">
        <v>1</v>
      </c>
      <c r="F18" s="296">
        <v>46419</v>
      </c>
      <c r="G18" s="301" t="s">
        <v>70</v>
      </c>
      <c r="H18" s="302" t="s">
        <v>93</v>
      </c>
      <c r="I18" s="295"/>
    </row>
    <row r="19" ht="30" customHeight="1" spans="1:9">
      <c r="A19" s="291">
        <v>17</v>
      </c>
      <c r="B19" s="291" t="s">
        <v>94</v>
      </c>
      <c r="C19" s="293" t="s">
        <v>95</v>
      </c>
      <c r="D19" s="291" t="s">
        <v>65</v>
      </c>
      <c r="E19" s="291">
        <v>18</v>
      </c>
      <c r="F19" s="296">
        <v>46419</v>
      </c>
      <c r="G19" s="294" t="s">
        <v>70</v>
      </c>
      <c r="H19" s="302" t="s">
        <v>96</v>
      </c>
      <c r="I19" s="295"/>
    </row>
    <row r="20" ht="30" customHeight="1" spans="1:9">
      <c r="A20" s="291">
        <v>18</v>
      </c>
      <c r="B20" s="291"/>
      <c r="C20" s="293" t="s">
        <v>97</v>
      </c>
      <c r="D20" s="291" t="s">
        <v>65</v>
      </c>
      <c r="E20" s="291">
        <v>1</v>
      </c>
      <c r="F20" s="296">
        <v>46419</v>
      </c>
      <c r="G20" s="294" t="s">
        <v>70</v>
      </c>
      <c r="H20" s="302" t="s">
        <v>96</v>
      </c>
      <c r="I20" s="295"/>
    </row>
    <row r="21" ht="30" customHeight="1" spans="1:9">
      <c r="A21" s="291">
        <v>19</v>
      </c>
      <c r="B21" s="317" t="s">
        <v>98</v>
      </c>
      <c r="C21" s="293" t="s">
        <v>99</v>
      </c>
      <c r="D21" s="291" t="s">
        <v>65</v>
      </c>
      <c r="E21" s="291">
        <v>7</v>
      </c>
      <c r="F21" s="296">
        <v>46419</v>
      </c>
      <c r="G21" s="294" t="s">
        <v>70</v>
      </c>
      <c r="H21" s="302" t="s">
        <v>96</v>
      </c>
      <c r="I21" s="295"/>
    </row>
    <row r="22" ht="30" customHeight="1" spans="1:9">
      <c r="A22" s="291">
        <v>20</v>
      </c>
      <c r="B22" s="336" t="s">
        <v>100</v>
      </c>
      <c r="C22" s="293" t="s">
        <v>101</v>
      </c>
      <c r="D22" s="291" t="s">
        <v>102</v>
      </c>
      <c r="E22" s="291">
        <v>11</v>
      </c>
      <c r="F22" s="296">
        <v>46388</v>
      </c>
      <c r="G22" s="294" t="s">
        <v>67</v>
      </c>
      <c r="H22" s="294" t="s">
        <v>68</v>
      </c>
      <c r="I22" s="295" t="s">
        <v>103</v>
      </c>
    </row>
    <row r="23" ht="30" customHeight="1" spans="1:9">
      <c r="A23" s="291">
        <v>21</v>
      </c>
      <c r="B23" s="317"/>
      <c r="C23" s="293" t="s">
        <v>104</v>
      </c>
      <c r="D23" s="291" t="s">
        <v>102</v>
      </c>
      <c r="E23" s="291">
        <v>1</v>
      </c>
      <c r="F23" s="296">
        <v>46388</v>
      </c>
      <c r="G23" s="294" t="s">
        <v>67</v>
      </c>
      <c r="H23" s="294" t="s">
        <v>68</v>
      </c>
      <c r="I23" s="295" t="s">
        <v>105</v>
      </c>
    </row>
    <row r="24" ht="30" customHeight="1" spans="1:9">
      <c r="A24" s="291">
        <v>22</v>
      </c>
      <c r="B24" s="336" t="s">
        <v>106</v>
      </c>
      <c r="C24" s="293" t="s">
        <v>107</v>
      </c>
      <c r="D24" s="291" t="s">
        <v>65</v>
      </c>
      <c r="E24" s="291">
        <v>1</v>
      </c>
      <c r="F24" s="296">
        <v>46388</v>
      </c>
      <c r="G24" s="294" t="s">
        <v>67</v>
      </c>
      <c r="H24" s="294" t="s">
        <v>68</v>
      </c>
      <c r="I24" s="295"/>
    </row>
    <row r="25" ht="30" customHeight="1" spans="1:9">
      <c r="A25" s="291">
        <v>23</v>
      </c>
      <c r="B25" s="337"/>
      <c r="C25" s="293" t="s">
        <v>108</v>
      </c>
      <c r="D25" s="291" t="s">
        <v>65</v>
      </c>
      <c r="E25" s="291">
        <v>1</v>
      </c>
      <c r="F25" s="296">
        <v>46388</v>
      </c>
      <c r="G25" s="294" t="s">
        <v>67</v>
      </c>
      <c r="H25" s="294" t="s">
        <v>68</v>
      </c>
      <c r="I25" s="295"/>
    </row>
    <row r="26" ht="30" customHeight="1" spans="1:9">
      <c r="A26" s="291">
        <v>24</v>
      </c>
      <c r="B26" s="291" t="s">
        <v>109</v>
      </c>
      <c r="C26" s="293" t="s">
        <v>110</v>
      </c>
      <c r="D26" s="291" t="s">
        <v>102</v>
      </c>
      <c r="E26" s="291">
        <v>0</v>
      </c>
      <c r="F26" s="296">
        <v>46388</v>
      </c>
      <c r="G26" s="294" t="s">
        <v>67</v>
      </c>
      <c r="H26" s="294" t="s">
        <v>68</v>
      </c>
      <c r="I26" s="294" t="s">
        <v>68</v>
      </c>
    </row>
    <row r="27" ht="30" customHeight="1" spans="1:9">
      <c r="A27" s="291">
        <v>25</v>
      </c>
      <c r="B27" s="291"/>
      <c r="C27" s="293" t="s">
        <v>111</v>
      </c>
      <c r="D27" s="291" t="s">
        <v>102</v>
      </c>
      <c r="E27" s="291">
        <v>0</v>
      </c>
      <c r="F27" s="296">
        <v>46388</v>
      </c>
      <c r="G27" s="294" t="s">
        <v>67</v>
      </c>
      <c r="H27" s="294" t="s">
        <v>68</v>
      </c>
      <c r="I27" s="294" t="s">
        <v>68</v>
      </c>
    </row>
    <row r="28" ht="30" customHeight="1" spans="1:9">
      <c r="A28" s="291">
        <v>26</v>
      </c>
      <c r="B28" s="291"/>
      <c r="C28" s="293" t="s">
        <v>112</v>
      </c>
      <c r="D28" s="291" t="s">
        <v>113</v>
      </c>
      <c r="E28" s="291">
        <v>0</v>
      </c>
      <c r="F28" s="296">
        <v>46388</v>
      </c>
      <c r="G28" s="294" t="s">
        <v>67</v>
      </c>
      <c r="H28" s="294" t="s">
        <v>68</v>
      </c>
      <c r="I28" s="294"/>
    </row>
    <row r="29" ht="30" customHeight="1" spans="1:9">
      <c r="A29" s="291">
        <v>27</v>
      </c>
      <c r="B29" s="291"/>
      <c r="C29" s="293" t="s">
        <v>114</v>
      </c>
      <c r="D29" s="291" t="s">
        <v>65</v>
      </c>
      <c r="E29" s="291">
        <v>0</v>
      </c>
      <c r="F29" s="296">
        <v>46388</v>
      </c>
      <c r="G29" s="294" t="s">
        <v>67</v>
      </c>
      <c r="H29" s="294" t="s">
        <v>68</v>
      </c>
      <c r="I29" s="294"/>
    </row>
    <row r="30" ht="30" customHeight="1" spans="1:9">
      <c r="A30" s="291">
        <v>28</v>
      </c>
      <c r="B30" s="291"/>
      <c r="C30" s="293" t="s">
        <v>115</v>
      </c>
      <c r="D30" s="291" t="s">
        <v>113</v>
      </c>
      <c r="E30" s="291">
        <v>0</v>
      </c>
      <c r="F30" s="296">
        <v>46388</v>
      </c>
      <c r="G30" s="294" t="s">
        <v>67</v>
      </c>
      <c r="H30" s="294" t="s">
        <v>68</v>
      </c>
      <c r="I30" s="294"/>
    </row>
    <row r="31" ht="30" customHeight="1" spans="1:9">
      <c r="A31" s="291">
        <v>29</v>
      </c>
      <c r="B31" s="291"/>
      <c r="C31" s="293" t="s">
        <v>116</v>
      </c>
      <c r="D31" s="291" t="s">
        <v>117</v>
      </c>
      <c r="E31" s="291">
        <v>0</v>
      </c>
      <c r="F31" s="296">
        <v>46388</v>
      </c>
      <c r="G31" s="294" t="s">
        <v>67</v>
      </c>
      <c r="H31" s="294" t="s">
        <v>68</v>
      </c>
      <c r="I31" s="294" t="s">
        <v>68</v>
      </c>
    </row>
    <row r="32" ht="30" customHeight="1" spans="1:9">
      <c r="A32" s="291">
        <v>30</v>
      </c>
      <c r="B32" s="336" t="s">
        <v>118</v>
      </c>
      <c r="C32" s="293" t="s">
        <v>119</v>
      </c>
      <c r="D32" s="291" t="s">
        <v>102</v>
      </c>
      <c r="E32" s="291">
        <v>7</v>
      </c>
      <c r="F32" s="296">
        <v>46388</v>
      </c>
      <c r="G32" s="294" t="s">
        <v>67</v>
      </c>
      <c r="H32" s="294" t="s">
        <v>68</v>
      </c>
      <c r="I32" s="295"/>
    </row>
    <row r="33" ht="30" customHeight="1" spans="1:9">
      <c r="A33" s="291">
        <v>31</v>
      </c>
      <c r="B33" s="337"/>
      <c r="C33" s="293" t="s">
        <v>120</v>
      </c>
      <c r="D33" s="291" t="s">
        <v>113</v>
      </c>
      <c r="E33" s="291">
        <v>0</v>
      </c>
      <c r="F33" s="296">
        <v>46388</v>
      </c>
      <c r="G33" s="294" t="s">
        <v>67</v>
      </c>
      <c r="H33" s="294" t="s">
        <v>68</v>
      </c>
      <c r="I33" s="295"/>
    </row>
    <row r="34" ht="30" customHeight="1" spans="1:9">
      <c r="A34" s="291">
        <v>32</v>
      </c>
      <c r="B34" s="337"/>
      <c r="C34" s="293" t="s">
        <v>121</v>
      </c>
      <c r="D34" s="291" t="s">
        <v>65</v>
      </c>
      <c r="E34" s="291">
        <v>2</v>
      </c>
      <c r="F34" s="296">
        <v>46388</v>
      </c>
      <c r="G34" s="294" t="s">
        <v>67</v>
      </c>
      <c r="H34" s="294" t="s">
        <v>68</v>
      </c>
      <c r="I34" s="295" t="s">
        <v>122</v>
      </c>
    </row>
    <row r="35" ht="30" customHeight="1" spans="1:9">
      <c r="A35" s="291">
        <v>33</v>
      </c>
      <c r="B35" s="337"/>
      <c r="C35" s="293" t="s">
        <v>123</v>
      </c>
      <c r="D35" s="291" t="s">
        <v>113</v>
      </c>
      <c r="E35" s="291">
        <v>13</v>
      </c>
      <c r="F35" s="296">
        <v>46388</v>
      </c>
      <c r="G35" s="294" t="s">
        <v>67</v>
      </c>
      <c r="H35" s="294" t="s">
        <v>68</v>
      </c>
      <c r="I35" s="295"/>
    </row>
    <row r="36" ht="30" customHeight="1" spans="1:9">
      <c r="A36" s="291">
        <v>34</v>
      </c>
      <c r="B36" s="337"/>
      <c r="C36" s="304" t="s">
        <v>124</v>
      </c>
      <c r="D36" s="338" t="s">
        <v>125</v>
      </c>
      <c r="E36" s="338">
        <v>0</v>
      </c>
      <c r="F36" s="296">
        <v>46388</v>
      </c>
      <c r="G36" s="305" t="s">
        <v>67</v>
      </c>
      <c r="H36" s="294" t="s">
        <v>68</v>
      </c>
      <c r="I36" s="305" t="s">
        <v>68</v>
      </c>
    </row>
    <row r="37" ht="30" customHeight="1" spans="1:9">
      <c r="A37" s="291">
        <v>35</v>
      </c>
      <c r="B37" s="317"/>
      <c r="C37" s="306" t="s">
        <v>126</v>
      </c>
      <c r="D37" s="339" t="s">
        <v>102</v>
      </c>
      <c r="E37" s="340">
        <v>1</v>
      </c>
      <c r="F37" s="296">
        <v>46388</v>
      </c>
      <c r="G37" s="309" t="s">
        <v>67</v>
      </c>
      <c r="H37" s="309" t="s">
        <v>68</v>
      </c>
      <c r="I37" s="310"/>
    </row>
    <row r="38" ht="30" customHeight="1" spans="1:9">
      <c r="A38" s="291">
        <v>36</v>
      </c>
      <c r="B38" s="337" t="s">
        <v>127</v>
      </c>
      <c r="C38" s="293" t="s">
        <v>128</v>
      </c>
      <c r="D38" s="291" t="s">
        <v>129</v>
      </c>
      <c r="E38" s="334">
        <v>1</v>
      </c>
      <c r="F38" s="296">
        <v>46388</v>
      </c>
      <c r="G38" s="294" t="s">
        <v>67</v>
      </c>
      <c r="H38" s="294" t="s">
        <v>68</v>
      </c>
      <c r="I38" s="295" t="s">
        <v>130</v>
      </c>
    </row>
    <row r="39" ht="30" customHeight="1" spans="1:9">
      <c r="A39" s="291">
        <v>37</v>
      </c>
      <c r="B39" s="317"/>
      <c r="C39" s="293" t="s">
        <v>131</v>
      </c>
      <c r="D39" s="291" t="s">
        <v>117</v>
      </c>
      <c r="E39" s="334">
        <v>1</v>
      </c>
      <c r="F39" s="296">
        <v>46388</v>
      </c>
      <c r="G39" s="294" t="s">
        <v>67</v>
      </c>
      <c r="H39" s="294" t="s">
        <v>68</v>
      </c>
      <c r="I39" s="295" t="s">
        <v>132</v>
      </c>
    </row>
    <row r="40" ht="60" customHeight="1" spans="1:9">
      <c r="A40" s="291">
        <v>38</v>
      </c>
      <c r="B40" s="336" t="s">
        <v>133</v>
      </c>
      <c r="C40" s="311" t="s">
        <v>134</v>
      </c>
      <c r="D40" s="291" t="s">
        <v>117</v>
      </c>
      <c r="E40" s="291">
        <f>E3+E4+E5+E6+E7+E10+E11+E12+E13+E24</f>
        <v>10</v>
      </c>
      <c r="F40" s="296" t="s">
        <v>135</v>
      </c>
      <c r="G40" s="294" t="s">
        <v>67</v>
      </c>
      <c r="H40" s="294" t="s">
        <v>68</v>
      </c>
      <c r="I40" s="295" t="s">
        <v>136</v>
      </c>
    </row>
    <row r="41" ht="60" customHeight="1" spans="1:9">
      <c r="A41" s="291">
        <v>39</v>
      </c>
      <c r="B41" s="337"/>
      <c r="C41" s="311" t="s">
        <v>137</v>
      </c>
      <c r="D41" s="291" t="s">
        <v>117</v>
      </c>
      <c r="E41" s="291">
        <f>E40</f>
        <v>10</v>
      </c>
      <c r="F41" s="296"/>
      <c r="G41" s="294" t="s">
        <v>67</v>
      </c>
      <c r="H41" s="294" t="s">
        <v>68</v>
      </c>
      <c r="I41" s="295" t="s">
        <v>158</v>
      </c>
    </row>
    <row r="42" ht="60" customHeight="1" spans="1:9">
      <c r="A42" s="291">
        <v>40</v>
      </c>
      <c r="B42" s="337"/>
      <c r="C42" s="311" t="s">
        <v>138</v>
      </c>
      <c r="D42" s="291" t="s">
        <v>117</v>
      </c>
      <c r="E42" s="291">
        <f>E8+E9+E14+E15+E16+E17+E18+E19+E20+E21+E22+E23+E25+E34</f>
        <v>50</v>
      </c>
      <c r="F42" s="296"/>
      <c r="G42" s="294" t="s">
        <v>67</v>
      </c>
      <c r="H42" s="294" t="s">
        <v>68</v>
      </c>
      <c r="I42" s="312" t="s">
        <v>139</v>
      </c>
    </row>
    <row r="43" ht="30" customHeight="1" spans="1:9">
      <c r="A43" s="291">
        <v>41</v>
      </c>
      <c r="B43" s="337"/>
      <c r="C43" s="311" t="s">
        <v>140</v>
      </c>
      <c r="D43" s="291" t="s">
        <v>113</v>
      </c>
      <c r="E43" s="291">
        <v>14</v>
      </c>
      <c r="F43" s="296"/>
      <c r="G43" s="294" t="s">
        <v>67</v>
      </c>
      <c r="H43" s="294" t="s">
        <v>68</v>
      </c>
      <c r="I43" s="295" t="s">
        <v>141</v>
      </c>
    </row>
    <row r="44" ht="30" customHeight="1" spans="1:9">
      <c r="A44" s="291">
        <v>42</v>
      </c>
      <c r="B44" s="337"/>
      <c r="C44" s="311" t="s">
        <v>142</v>
      </c>
      <c r="D44" s="291" t="s">
        <v>117</v>
      </c>
      <c r="E44" s="291">
        <v>3</v>
      </c>
      <c r="F44" s="296"/>
      <c r="G44" s="294" t="s">
        <v>67</v>
      </c>
      <c r="H44" s="294" t="s">
        <v>68</v>
      </c>
      <c r="I44" s="295" t="s">
        <v>11</v>
      </c>
    </row>
    <row r="45" ht="30" customHeight="1" spans="1:9">
      <c r="A45" s="291">
        <v>43</v>
      </c>
      <c r="B45" s="337"/>
      <c r="C45" s="311" t="s">
        <v>143</v>
      </c>
      <c r="D45" s="291" t="s">
        <v>113</v>
      </c>
      <c r="E45" s="291">
        <v>20</v>
      </c>
      <c r="F45" s="296"/>
      <c r="G45" s="294" t="s">
        <v>67</v>
      </c>
      <c r="H45" s="294" t="s">
        <v>68</v>
      </c>
      <c r="I45" s="295" t="s">
        <v>11</v>
      </c>
    </row>
    <row r="46" ht="30" customHeight="1" spans="1:9">
      <c r="A46" s="291">
        <v>44</v>
      </c>
      <c r="B46" s="337"/>
      <c r="C46" s="311" t="s">
        <v>144</v>
      </c>
      <c r="D46" s="336" t="s">
        <v>117</v>
      </c>
      <c r="E46" s="336">
        <v>2</v>
      </c>
      <c r="F46" s="296"/>
      <c r="G46" s="294" t="s">
        <v>67</v>
      </c>
      <c r="H46" s="294" t="s">
        <v>68</v>
      </c>
      <c r="I46" s="313" t="s">
        <v>11</v>
      </c>
    </row>
    <row r="47" ht="30" customHeight="1" spans="1:9">
      <c r="A47" s="291">
        <v>45</v>
      </c>
      <c r="B47" s="316" t="s">
        <v>145</v>
      </c>
      <c r="C47" s="311" t="s">
        <v>146</v>
      </c>
      <c r="D47" s="291" t="s">
        <v>102</v>
      </c>
      <c r="E47" s="291">
        <v>1</v>
      </c>
      <c r="F47" s="296">
        <v>46388</v>
      </c>
      <c r="G47" s="294" t="s">
        <v>67</v>
      </c>
      <c r="H47" s="294" t="s">
        <v>68</v>
      </c>
      <c r="I47" s="313"/>
    </row>
    <row r="48" s="286" customFormat="1" ht="30" customHeight="1" spans="1:9">
      <c r="A48" s="291">
        <v>46</v>
      </c>
      <c r="B48" s="316" t="s">
        <v>147</v>
      </c>
      <c r="C48" s="311" t="s">
        <v>148</v>
      </c>
      <c r="D48" s="317" t="s">
        <v>117</v>
      </c>
      <c r="E48" s="317">
        <v>1</v>
      </c>
      <c r="F48" s="318" t="s">
        <v>149</v>
      </c>
      <c r="G48" s="294" t="s">
        <v>67</v>
      </c>
      <c r="H48" s="294" t="s">
        <v>68</v>
      </c>
      <c r="I48" s="313"/>
    </row>
    <row r="49" spans="1:9">
      <c r="A49" s="319" t="s">
        <v>150</v>
      </c>
      <c r="B49" s="287"/>
      <c r="C49" s="287"/>
      <c r="D49" s="285"/>
      <c r="E49" s="285"/>
      <c r="F49" s="285"/>
      <c r="G49" s="285"/>
      <c r="H49" s="285"/>
      <c r="I49" s="287"/>
    </row>
    <row r="50" ht="15" customHeight="1" spans="1:9">
      <c r="A50" s="320" t="s">
        <v>151</v>
      </c>
      <c r="B50" s="320"/>
      <c r="C50" s="320"/>
      <c r="D50" s="320"/>
      <c r="E50" s="320"/>
      <c r="F50" s="320"/>
      <c r="G50" s="320"/>
      <c r="H50" s="285"/>
      <c r="I50" s="320"/>
    </row>
    <row r="51" ht="64.5" customHeight="1" spans="1:9">
      <c r="A51" s="320" t="s">
        <v>152</v>
      </c>
      <c r="B51" s="320"/>
      <c r="C51" s="320"/>
      <c r="D51" s="320"/>
      <c r="E51" s="320"/>
      <c r="F51" s="320"/>
      <c r="G51" s="320"/>
      <c r="H51" s="285"/>
      <c r="I51" s="320"/>
    </row>
    <row r="52" ht="81.75" customHeight="1" spans="1:9">
      <c r="A52" s="320" t="s">
        <v>159</v>
      </c>
      <c r="B52" s="320"/>
      <c r="C52" s="320"/>
      <c r="D52" s="320"/>
      <c r="E52" s="320"/>
      <c r="F52" s="320"/>
      <c r="G52" s="320"/>
      <c r="H52" s="285"/>
      <c r="I52" s="320"/>
    </row>
    <row r="53" spans="1:9">
      <c r="A53" s="320" t="s">
        <v>154</v>
      </c>
      <c r="B53" s="320"/>
      <c r="C53" s="320"/>
      <c r="D53" s="320"/>
      <c r="E53" s="320"/>
      <c r="F53" s="320"/>
      <c r="G53" s="320"/>
      <c r="H53" s="285"/>
      <c r="I53" s="320"/>
    </row>
  </sheetData>
  <mergeCells count="16">
    <mergeCell ref="A1:I1"/>
    <mergeCell ref="A50:I50"/>
    <mergeCell ref="A51:I51"/>
    <mergeCell ref="A52:I52"/>
    <mergeCell ref="A53:I53"/>
    <mergeCell ref="B3:B9"/>
    <mergeCell ref="B10:B16"/>
    <mergeCell ref="B17:B18"/>
    <mergeCell ref="B19:B20"/>
    <mergeCell ref="B22:B23"/>
    <mergeCell ref="B24:B25"/>
    <mergeCell ref="B26:B31"/>
    <mergeCell ref="B32:B37"/>
    <mergeCell ref="B38:B39"/>
    <mergeCell ref="B40:B46"/>
    <mergeCell ref="F40:F46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opLeftCell="A46" workbookViewId="0">
      <selection activeCell="F4" sqref="F4"/>
    </sheetView>
  </sheetViews>
  <sheetFormatPr defaultColWidth="9.64545454545454" defaultRowHeight="14"/>
  <cols>
    <col min="1" max="1" width="9" style="332"/>
    <col min="2" max="2" width="13.8727272727273" style="332" customWidth="1"/>
    <col min="3" max="3" width="29.1272727272727" style="332" customWidth="1"/>
    <col min="4" max="4" width="7.12727272727273" style="332" customWidth="1"/>
    <col min="5" max="5" width="10.3727272727273" style="332" customWidth="1"/>
    <col min="6" max="6" width="13.8727272727273" style="332" customWidth="1"/>
    <col min="7" max="7" width="10.8727272727273" style="332" customWidth="1"/>
    <col min="8" max="8" width="15.8727272727273" style="332" customWidth="1"/>
    <col min="9" max="9" width="24.6272727272727" style="332" customWidth="1"/>
    <col min="10" max="16384" width="9" style="332"/>
  </cols>
  <sheetData>
    <row r="1" ht="48" customHeight="1" spans="1:9">
      <c r="A1" s="333" t="s">
        <v>160</v>
      </c>
      <c r="B1" s="333"/>
      <c r="C1" s="333"/>
      <c r="D1" s="333"/>
      <c r="E1" s="333"/>
      <c r="F1" s="333"/>
      <c r="G1" s="333"/>
      <c r="H1" s="333"/>
      <c r="I1" s="333"/>
    </row>
    <row r="2" ht="42" spans="1:9">
      <c r="A2" s="291" t="s">
        <v>1</v>
      </c>
      <c r="B2" s="291" t="s">
        <v>56</v>
      </c>
      <c r="C2" s="334" t="s">
        <v>57</v>
      </c>
      <c r="D2" s="291" t="s">
        <v>58</v>
      </c>
      <c r="E2" s="291" t="s">
        <v>59</v>
      </c>
      <c r="F2" s="291" t="s">
        <v>60</v>
      </c>
      <c r="G2" s="289" t="s">
        <v>61</v>
      </c>
      <c r="H2" s="291" t="s">
        <v>62</v>
      </c>
      <c r="I2" s="335" t="s">
        <v>12</v>
      </c>
    </row>
    <row r="3" ht="30" customHeight="1" spans="1:9">
      <c r="A3" s="291">
        <v>1</v>
      </c>
      <c r="B3" s="336" t="s">
        <v>63</v>
      </c>
      <c r="C3" s="293" t="s">
        <v>64</v>
      </c>
      <c r="D3" s="291" t="s">
        <v>65</v>
      </c>
      <c r="E3" s="291">
        <v>2</v>
      </c>
      <c r="F3" s="294" t="s">
        <v>66</v>
      </c>
      <c r="G3" s="294" t="s">
        <v>67</v>
      </c>
      <c r="H3" s="294" t="s">
        <v>68</v>
      </c>
      <c r="I3" s="295"/>
    </row>
    <row r="4" ht="30" customHeight="1" spans="1:9">
      <c r="A4" s="291">
        <v>2</v>
      </c>
      <c r="B4" s="337"/>
      <c r="C4" s="293" t="s">
        <v>69</v>
      </c>
      <c r="D4" s="291" t="s">
        <v>65</v>
      </c>
      <c r="E4" s="291">
        <v>3</v>
      </c>
      <c r="F4" s="296">
        <v>46174</v>
      </c>
      <c r="G4" s="294" t="s">
        <v>70</v>
      </c>
      <c r="H4" s="295" t="s">
        <v>71</v>
      </c>
      <c r="I4" s="295"/>
    </row>
    <row r="5" ht="30" customHeight="1" spans="1:9">
      <c r="A5" s="291">
        <v>3</v>
      </c>
      <c r="B5" s="337"/>
      <c r="C5" s="293" t="s">
        <v>72</v>
      </c>
      <c r="D5" s="291" t="s">
        <v>65</v>
      </c>
      <c r="E5" s="291">
        <v>2</v>
      </c>
      <c r="F5" s="294" t="s">
        <v>66</v>
      </c>
      <c r="G5" s="294" t="s">
        <v>67</v>
      </c>
      <c r="H5" s="294" t="s">
        <v>68</v>
      </c>
      <c r="I5" s="295"/>
    </row>
    <row r="6" ht="30" customHeight="1" spans="1:9">
      <c r="A6" s="291">
        <v>4</v>
      </c>
      <c r="B6" s="337"/>
      <c r="C6" s="293" t="s">
        <v>73</v>
      </c>
      <c r="D6" s="291" t="s">
        <v>65</v>
      </c>
      <c r="E6" s="291">
        <v>2</v>
      </c>
      <c r="F6" s="296">
        <v>46174</v>
      </c>
      <c r="G6" s="294" t="s">
        <v>70</v>
      </c>
      <c r="H6" s="295" t="s">
        <v>74</v>
      </c>
      <c r="I6" s="295"/>
    </row>
    <row r="7" ht="30" customHeight="1" spans="1:9">
      <c r="A7" s="291">
        <v>5</v>
      </c>
      <c r="B7" s="337"/>
      <c r="C7" s="293" t="s">
        <v>75</v>
      </c>
      <c r="D7" s="291" t="s">
        <v>65</v>
      </c>
      <c r="E7" s="291">
        <v>1</v>
      </c>
      <c r="F7" s="296">
        <v>46143</v>
      </c>
      <c r="G7" s="294" t="s">
        <v>67</v>
      </c>
      <c r="H7" s="294" t="s">
        <v>68</v>
      </c>
      <c r="I7" s="295"/>
    </row>
    <row r="8" ht="30" customHeight="1" spans="1:9">
      <c r="A8" s="291">
        <v>6</v>
      </c>
      <c r="B8" s="337"/>
      <c r="C8" s="293" t="s">
        <v>76</v>
      </c>
      <c r="D8" s="291" t="s">
        <v>65</v>
      </c>
      <c r="E8" s="291">
        <v>1</v>
      </c>
      <c r="F8" s="296">
        <v>46143</v>
      </c>
      <c r="G8" s="294" t="s">
        <v>67</v>
      </c>
      <c r="H8" s="294" t="s">
        <v>68</v>
      </c>
      <c r="I8" s="295" t="s">
        <v>77</v>
      </c>
    </row>
    <row r="9" ht="30" customHeight="1" spans="1:9">
      <c r="A9" s="291">
        <v>7</v>
      </c>
      <c r="B9" s="317"/>
      <c r="C9" s="293" t="s">
        <v>78</v>
      </c>
      <c r="D9" s="291" t="s">
        <v>65</v>
      </c>
      <c r="E9" s="291">
        <v>1</v>
      </c>
      <c r="F9" s="296">
        <v>46143</v>
      </c>
      <c r="G9" s="294" t="s">
        <v>67</v>
      </c>
      <c r="H9" s="294" t="s">
        <v>68</v>
      </c>
      <c r="I9" s="295" t="s">
        <v>79</v>
      </c>
    </row>
    <row r="10" ht="30" customHeight="1" spans="1:9">
      <c r="A10" s="291">
        <v>8</v>
      </c>
      <c r="B10" s="337" t="s">
        <v>80</v>
      </c>
      <c r="C10" s="293" t="s">
        <v>81</v>
      </c>
      <c r="D10" s="291" t="s">
        <v>65</v>
      </c>
      <c r="E10" s="291">
        <v>3</v>
      </c>
      <c r="F10" s="296">
        <v>46143</v>
      </c>
      <c r="G10" s="294" t="s">
        <v>67</v>
      </c>
      <c r="H10" s="294" t="s">
        <v>68</v>
      </c>
      <c r="I10" s="295"/>
    </row>
    <row r="11" ht="30" customHeight="1" spans="1:9">
      <c r="A11" s="291">
        <v>9</v>
      </c>
      <c r="B11" s="337"/>
      <c r="C11" s="293" t="s">
        <v>82</v>
      </c>
      <c r="D11" s="291" t="s">
        <v>65</v>
      </c>
      <c r="E11" s="291">
        <v>1</v>
      </c>
      <c r="F11" s="296">
        <v>46143</v>
      </c>
      <c r="G11" s="294" t="s">
        <v>67</v>
      </c>
      <c r="H11" s="294" t="s">
        <v>68</v>
      </c>
      <c r="I11" s="295" t="s">
        <v>83</v>
      </c>
    </row>
    <row r="12" ht="30" customHeight="1" spans="1:9">
      <c r="A12" s="291">
        <v>10</v>
      </c>
      <c r="B12" s="337"/>
      <c r="C12" s="293" t="s">
        <v>84</v>
      </c>
      <c r="D12" s="291" t="s">
        <v>65</v>
      </c>
      <c r="E12" s="291">
        <v>2</v>
      </c>
      <c r="F12" s="296">
        <v>46143</v>
      </c>
      <c r="G12" s="294" t="s">
        <v>67</v>
      </c>
      <c r="H12" s="294" t="s">
        <v>68</v>
      </c>
      <c r="I12" s="298"/>
    </row>
    <row r="13" ht="30" customHeight="1" spans="1:9">
      <c r="A13" s="291">
        <v>11</v>
      </c>
      <c r="B13" s="337"/>
      <c r="C13" s="293" t="s">
        <v>85</v>
      </c>
      <c r="D13" s="291" t="s">
        <v>65</v>
      </c>
      <c r="E13" s="291">
        <v>2</v>
      </c>
      <c r="F13" s="296">
        <v>46143</v>
      </c>
      <c r="G13" s="294" t="s">
        <v>67</v>
      </c>
      <c r="H13" s="294" t="s">
        <v>68</v>
      </c>
      <c r="I13" s="295"/>
    </row>
    <row r="14" ht="30" customHeight="1" spans="1:9">
      <c r="A14" s="291">
        <v>12</v>
      </c>
      <c r="B14" s="337"/>
      <c r="C14" s="293" t="s">
        <v>86</v>
      </c>
      <c r="D14" s="291" t="s">
        <v>65</v>
      </c>
      <c r="E14" s="291">
        <v>2</v>
      </c>
      <c r="F14" s="296">
        <v>46143</v>
      </c>
      <c r="G14" s="294" t="s">
        <v>67</v>
      </c>
      <c r="H14" s="294" t="s">
        <v>68</v>
      </c>
      <c r="I14" s="295"/>
    </row>
    <row r="15" ht="30" customHeight="1" spans="1:9">
      <c r="A15" s="291">
        <v>13</v>
      </c>
      <c r="B15" s="337"/>
      <c r="C15" s="286" t="s">
        <v>87</v>
      </c>
      <c r="D15" s="291" t="s">
        <v>65</v>
      </c>
      <c r="E15" s="291">
        <v>2</v>
      </c>
      <c r="F15" s="296">
        <v>46174</v>
      </c>
      <c r="G15" s="294" t="s">
        <v>70</v>
      </c>
      <c r="H15" s="295" t="s">
        <v>88</v>
      </c>
      <c r="I15" s="295"/>
    </row>
    <row r="16" ht="30" customHeight="1" spans="1:9">
      <c r="A16" s="291">
        <v>14</v>
      </c>
      <c r="B16" s="337"/>
      <c r="C16" s="293" t="s">
        <v>89</v>
      </c>
      <c r="D16" s="291" t="s">
        <v>65</v>
      </c>
      <c r="E16" s="291">
        <v>1</v>
      </c>
      <c r="F16" s="296">
        <v>46143</v>
      </c>
      <c r="G16" s="294" t="s">
        <v>67</v>
      </c>
      <c r="H16" s="294" t="s">
        <v>68</v>
      </c>
      <c r="I16" s="295"/>
    </row>
    <row r="17" ht="30" customHeight="1" spans="1:9">
      <c r="A17" s="291">
        <v>15</v>
      </c>
      <c r="B17" s="336" t="s">
        <v>90</v>
      </c>
      <c r="C17" s="293" t="s">
        <v>91</v>
      </c>
      <c r="D17" s="291" t="s">
        <v>65</v>
      </c>
      <c r="E17" s="291">
        <v>7</v>
      </c>
      <c r="F17" s="296">
        <v>46143</v>
      </c>
      <c r="G17" s="294" t="s">
        <v>67</v>
      </c>
      <c r="H17" s="294" t="s">
        <v>68</v>
      </c>
      <c r="I17" s="295"/>
    </row>
    <row r="18" ht="30" customHeight="1" spans="1:9">
      <c r="A18" s="291">
        <v>16</v>
      </c>
      <c r="B18" s="317"/>
      <c r="C18" s="293" t="s">
        <v>92</v>
      </c>
      <c r="D18" s="334" t="s">
        <v>65</v>
      </c>
      <c r="E18" s="334">
        <v>1</v>
      </c>
      <c r="F18" s="296">
        <v>46174</v>
      </c>
      <c r="G18" s="301" t="s">
        <v>70</v>
      </c>
      <c r="H18" s="302" t="s">
        <v>93</v>
      </c>
      <c r="I18" s="295"/>
    </row>
    <row r="19" ht="30" customHeight="1" spans="1:9">
      <c r="A19" s="291">
        <v>17</v>
      </c>
      <c r="B19" s="291" t="s">
        <v>94</v>
      </c>
      <c r="C19" s="293" t="s">
        <v>95</v>
      </c>
      <c r="D19" s="291" t="s">
        <v>65</v>
      </c>
      <c r="E19" s="291">
        <v>49</v>
      </c>
      <c r="F19" s="296">
        <v>46174</v>
      </c>
      <c r="G19" s="294" t="s">
        <v>70</v>
      </c>
      <c r="H19" s="302" t="s">
        <v>96</v>
      </c>
      <c r="I19" s="295"/>
    </row>
    <row r="20" ht="30" customHeight="1" spans="1:9">
      <c r="A20" s="291">
        <v>18</v>
      </c>
      <c r="B20" s="291"/>
      <c r="C20" s="293" t="s">
        <v>97</v>
      </c>
      <c r="D20" s="291" t="s">
        <v>65</v>
      </c>
      <c r="E20" s="291">
        <v>9</v>
      </c>
      <c r="F20" s="296">
        <v>46174</v>
      </c>
      <c r="G20" s="294" t="s">
        <v>70</v>
      </c>
      <c r="H20" s="302" t="s">
        <v>96</v>
      </c>
      <c r="I20" s="295"/>
    </row>
    <row r="21" ht="30" customHeight="1" spans="1:9">
      <c r="A21" s="291">
        <v>19</v>
      </c>
      <c r="B21" s="317" t="s">
        <v>98</v>
      </c>
      <c r="C21" s="293" t="s">
        <v>99</v>
      </c>
      <c r="D21" s="291" t="s">
        <v>65</v>
      </c>
      <c r="E21" s="291">
        <v>10</v>
      </c>
      <c r="F21" s="296">
        <v>46174</v>
      </c>
      <c r="G21" s="294" t="s">
        <v>70</v>
      </c>
      <c r="H21" s="302" t="s">
        <v>96</v>
      </c>
      <c r="I21" s="295"/>
    </row>
    <row r="22" ht="30" customHeight="1" spans="1:9">
      <c r="A22" s="291">
        <v>20</v>
      </c>
      <c r="B22" s="336" t="s">
        <v>100</v>
      </c>
      <c r="C22" s="293" t="s">
        <v>101</v>
      </c>
      <c r="D22" s="291" t="s">
        <v>102</v>
      </c>
      <c r="E22" s="291">
        <v>13</v>
      </c>
      <c r="F22" s="296">
        <v>46143</v>
      </c>
      <c r="G22" s="294" t="s">
        <v>67</v>
      </c>
      <c r="H22" s="294" t="s">
        <v>68</v>
      </c>
      <c r="I22" s="295" t="s">
        <v>103</v>
      </c>
    </row>
    <row r="23" ht="30" customHeight="1" spans="1:9">
      <c r="A23" s="291">
        <v>21</v>
      </c>
      <c r="B23" s="317"/>
      <c r="C23" s="293" t="s">
        <v>104</v>
      </c>
      <c r="D23" s="291" t="s">
        <v>102</v>
      </c>
      <c r="E23" s="291">
        <v>2</v>
      </c>
      <c r="F23" s="296">
        <v>46143</v>
      </c>
      <c r="G23" s="294" t="s">
        <v>67</v>
      </c>
      <c r="H23" s="294" t="s">
        <v>68</v>
      </c>
      <c r="I23" s="295" t="s">
        <v>105</v>
      </c>
    </row>
    <row r="24" ht="30" customHeight="1" spans="1:9">
      <c r="A24" s="291">
        <v>22</v>
      </c>
      <c r="B24" s="336" t="s">
        <v>106</v>
      </c>
      <c r="C24" s="293" t="s">
        <v>107</v>
      </c>
      <c r="D24" s="291" t="s">
        <v>65</v>
      </c>
      <c r="E24" s="291">
        <v>2</v>
      </c>
      <c r="F24" s="296">
        <v>46143</v>
      </c>
      <c r="G24" s="294" t="s">
        <v>67</v>
      </c>
      <c r="H24" s="294" t="s">
        <v>68</v>
      </c>
      <c r="I24" s="295"/>
    </row>
    <row r="25" ht="30" customHeight="1" spans="1:9">
      <c r="A25" s="291">
        <v>23</v>
      </c>
      <c r="B25" s="337"/>
      <c r="C25" s="293" t="s">
        <v>108</v>
      </c>
      <c r="D25" s="291" t="s">
        <v>65</v>
      </c>
      <c r="E25" s="291">
        <v>1</v>
      </c>
      <c r="F25" s="296">
        <v>46143</v>
      </c>
      <c r="G25" s="294" t="s">
        <v>67</v>
      </c>
      <c r="H25" s="294" t="s">
        <v>68</v>
      </c>
      <c r="I25" s="295"/>
    </row>
    <row r="26" ht="30" customHeight="1" spans="1:9">
      <c r="A26" s="291">
        <v>24</v>
      </c>
      <c r="B26" s="291" t="s">
        <v>109</v>
      </c>
      <c r="C26" s="293" t="s">
        <v>110</v>
      </c>
      <c r="D26" s="291" t="s">
        <v>102</v>
      </c>
      <c r="E26" s="291">
        <v>14</v>
      </c>
      <c r="F26" s="296">
        <v>46143</v>
      </c>
      <c r="G26" s="294" t="s">
        <v>67</v>
      </c>
      <c r="H26" s="294" t="s">
        <v>68</v>
      </c>
      <c r="I26" s="294" t="s">
        <v>68</v>
      </c>
    </row>
    <row r="27" ht="30" customHeight="1" spans="1:9">
      <c r="A27" s="291">
        <v>25</v>
      </c>
      <c r="B27" s="291"/>
      <c r="C27" s="293" t="s">
        <v>111</v>
      </c>
      <c r="D27" s="291" t="s">
        <v>102</v>
      </c>
      <c r="E27" s="291">
        <v>7</v>
      </c>
      <c r="F27" s="296">
        <v>46143</v>
      </c>
      <c r="G27" s="294" t="s">
        <v>67</v>
      </c>
      <c r="H27" s="294" t="s">
        <v>68</v>
      </c>
      <c r="I27" s="294" t="s">
        <v>68</v>
      </c>
    </row>
    <row r="28" ht="30" customHeight="1" spans="1:9">
      <c r="A28" s="291">
        <v>26</v>
      </c>
      <c r="B28" s="291"/>
      <c r="C28" s="293" t="s">
        <v>112</v>
      </c>
      <c r="D28" s="291" t="s">
        <v>113</v>
      </c>
      <c r="E28" s="291">
        <v>7</v>
      </c>
      <c r="F28" s="296">
        <v>46143</v>
      </c>
      <c r="G28" s="294" t="s">
        <v>67</v>
      </c>
      <c r="H28" s="294" t="s">
        <v>68</v>
      </c>
      <c r="I28" s="294"/>
    </row>
    <row r="29" ht="30" customHeight="1" spans="1:9">
      <c r="A29" s="291">
        <v>27</v>
      </c>
      <c r="B29" s="291"/>
      <c r="C29" s="293" t="s">
        <v>114</v>
      </c>
      <c r="D29" s="291" t="s">
        <v>65</v>
      </c>
      <c r="E29" s="291">
        <v>7</v>
      </c>
      <c r="F29" s="296">
        <v>46143</v>
      </c>
      <c r="G29" s="294" t="s">
        <v>67</v>
      </c>
      <c r="H29" s="294" t="s">
        <v>68</v>
      </c>
      <c r="I29" s="294"/>
    </row>
    <row r="30" ht="30" customHeight="1" spans="1:9">
      <c r="A30" s="291">
        <v>28</v>
      </c>
      <c r="B30" s="291"/>
      <c r="C30" s="293" t="s">
        <v>115</v>
      </c>
      <c r="D30" s="291" t="s">
        <v>113</v>
      </c>
      <c r="E30" s="291">
        <v>7</v>
      </c>
      <c r="F30" s="296">
        <v>46143</v>
      </c>
      <c r="G30" s="294" t="s">
        <v>67</v>
      </c>
      <c r="H30" s="294" t="s">
        <v>68</v>
      </c>
      <c r="I30" s="294"/>
    </row>
    <row r="31" ht="30" customHeight="1" spans="1:9">
      <c r="A31" s="291">
        <v>29</v>
      </c>
      <c r="B31" s="291"/>
      <c r="C31" s="293" t="s">
        <v>116</v>
      </c>
      <c r="D31" s="291" t="s">
        <v>117</v>
      </c>
      <c r="E31" s="291">
        <v>7</v>
      </c>
      <c r="F31" s="296">
        <v>46204</v>
      </c>
      <c r="G31" s="294" t="s">
        <v>67</v>
      </c>
      <c r="H31" s="294" t="s">
        <v>68</v>
      </c>
      <c r="I31" s="294" t="s">
        <v>68</v>
      </c>
    </row>
    <row r="32" ht="30" customHeight="1" spans="1:9">
      <c r="A32" s="291">
        <v>30</v>
      </c>
      <c r="B32" s="336" t="s">
        <v>118</v>
      </c>
      <c r="C32" s="293" t="s">
        <v>119</v>
      </c>
      <c r="D32" s="291" t="s">
        <v>102</v>
      </c>
      <c r="E32" s="291">
        <v>12</v>
      </c>
      <c r="F32" s="296">
        <v>46143</v>
      </c>
      <c r="G32" s="294" t="s">
        <v>67</v>
      </c>
      <c r="H32" s="294" t="s">
        <v>68</v>
      </c>
      <c r="I32" s="295"/>
    </row>
    <row r="33" ht="30" customHeight="1" spans="1:9">
      <c r="A33" s="291">
        <v>31</v>
      </c>
      <c r="B33" s="337"/>
      <c r="C33" s="293" t="s">
        <v>120</v>
      </c>
      <c r="D33" s="291" t="s">
        <v>113</v>
      </c>
      <c r="E33" s="291">
        <v>0</v>
      </c>
      <c r="F33" s="296">
        <v>46143</v>
      </c>
      <c r="G33" s="294" t="s">
        <v>67</v>
      </c>
      <c r="H33" s="294" t="s">
        <v>68</v>
      </c>
      <c r="I33" s="295"/>
    </row>
    <row r="34" ht="30" customHeight="1" spans="1:9">
      <c r="A34" s="291">
        <v>32</v>
      </c>
      <c r="B34" s="337"/>
      <c r="C34" s="293" t="s">
        <v>121</v>
      </c>
      <c r="D34" s="291" t="s">
        <v>65</v>
      </c>
      <c r="E34" s="291">
        <v>2</v>
      </c>
      <c r="F34" s="296">
        <v>46143</v>
      </c>
      <c r="G34" s="294" t="s">
        <v>67</v>
      </c>
      <c r="H34" s="294" t="s">
        <v>68</v>
      </c>
      <c r="I34" s="295" t="s">
        <v>122</v>
      </c>
    </row>
    <row r="35" ht="30" customHeight="1" spans="1:9">
      <c r="A35" s="291">
        <v>33</v>
      </c>
      <c r="B35" s="337"/>
      <c r="C35" s="293" t="s">
        <v>123</v>
      </c>
      <c r="D35" s="291" t="s">
        <v>113</v>
      </c>
      <c r="E35" s="291">
        <v>34</v>
      </c>
      <c r="F35" s="296">
        <v>46143</v>
      </c>
      <c r="G35" s="294" t="s">
        <v>67</v>
      </c>
      <c r="H35" s="294" t="s">
        <v>68</v>
      </c>
      <c r="I35" s="295"/>
    </row>
    <row r="36" ht="30" customHeight="1" spans="1:9">
      <c r="A36" s="291">
        <v>34</v>
      </c>
      <c r="B36" s="337"/>
      <c r="C36" s="304" t="s">
        <v>124</v>
      </c>
      <c r="D36" s="338" t="s">
        <v>125</v>
      </c>
      <c r="E36" s="338">
        <v>0</v>
      </c>
      <c r="F36" s="296">
        <v>46143</v>
      </c>
      <c r="G36" s="305" t="s">
        <v>67</v>
      </c>
      <c r="H36" s="294" t="s">
        <v>68</v>
      </c>
      <c r="I36" s="305" t="s">
        <v>68</v>
      </c>
    </row>
    <row r="37" ht="30" customHeight="1" spans="1:9">
      <c r="A37" s="291">
        <v>35</v>
      </c>
      <c r="B37" s="317"/>
      <c r="C37" s="306" t="s">
        <v>126</v>
      </c>
      <c r="D37" s="339" t="s">
        <v>102</v>
      </c>
      <c r="E37" s="340">
        <v>2</v>
      </c>
      <c r="F37" s="296">
        <v>46143</v>
      </c>
      <c r="G37" s="309" t="s">
        <v>67</v>
      </c>
      <c r="H37" s="309" t="s">
        <v>68</v>
      </c>
      <c r="I37" s="310"/>
    </row>
    <row r="38" ht="30" customHeight="1" spans="1:9">
      <c r="A38" s="291">
        <v>36</v>
      </c>
      <c r="B38" s="337" t="s">
        <v>127</v>
      </c>
      <c r="C38" s="293" t="s">
        <v>128</v>
      </c>
      <c r="D38" s="291" t="s">
        <v>129</v>
      </c>
      <c r="E38" s="334">
        <v>1</v>
      </c>
      <c r="F38" s="296">
        <v>46143</v>
      </c>
      <c r="G38" s="294" t="s">
        <v>67</v>
      </c>
      <c r="H38" s="294" t="s">
        <v>68</v>
      </c>
      <c r="I38" s="295" t="s">
        <v>130</v>
      </c>
    </row>
    <row r="39" ht="30" customHeight="1" spans="1:9">
      <c r="A39" s="291">
        <v>37</v>
      </c>
      <c r="B39" s="317"/>
      <c r="C39" s="293" t="s">
        <v>131</v>
      </c>
      <c r="D39" s="291" t="s">
        <v>117</v>
      </c>
      <c r="E39" s="334">
        <v>1</v>
      </c>
      <c r="F39" s="296">
        <v>46143</v>
      </c>
      <c r="G39" s="294" t="s">
        <v>67</v>
      </c>
      <c r="H39" s="294" t="s">
        <v>68</v>
      </c>
      <c r="I39" s="295" t="s">
        <v>132</v>
      </c>
    </row>
    <row r="40" ht="60" customHeight="1" spans="1:9">
      <c r="A40" s="291">
        <v>38</v>
      </c>
      <c r="B40" s="336" t="s">
        <v>133</v>
      </c>
      <c r="C40" s="311" t="s">
        <v>134</v>
      </c>
      <c r="D40" s="291" t="s">
        <v>117</v>
      </c>
      <c r="E40" s="291">
        <f>E3+E4+E5+E6+E7+E10+E11+E12+E13+E24</f>
        <v>20</v>
      </c>
      <c r="F40" s="296" t="s">
        <v>135</v>
      </c>
      <c r="G40" s="294" t="s">
        <v>67</v>
      </c>
      <c r="H40" s="294" t="s">
        <v>68</v>
      </c>
      <c r="I40" s="295" t="s">
        <v>161</v>
      </c>
    </row>
    <row r="41" ht="60" customHeight="1" spans="1:9">
      <c r="A41" s="291">
        <v>39</v>
      </c>
      <c r="B41" s="337"/>
      <c r="C41" s="311" t="s">
        <v>137</v>
      </c>
      <c r="D41" s="291" t="s">
        <v>117</v>
      </c>
      <c r="E41" s="291">
        <f>E40</f>
        <v>20</v>
      </c>
      <c r="F41" s="296"/>
      <c r="G41" s="294" t="s">
        <v>67</v>
      </c>
      <c r="H41" s="294" t="s">
        <v>68</v>
      </c>
      <c r="I41" s="295" t="s">
        <v>161</v>
      </c>
    </row>
    <row r="42" ht="75" customHeight="1" spans="1:9">
      <c r="A42" s="291">
        <v>40</v>
      </c>
      <c r="B42" s="337"/>
      <c r="C42" s="311" t="s">
        <v>138</v>
      </c>
      <c r="D42" s="291" t="s">
        <v>117</v>
      </c>
      <c r="E42" s="291">
        <f>E8+E9+E14+E15+E16+E17+E18+E19+E20+E21+E22+E23+E25+E34</f>
        <v>101</v>
      </c>
      <c r="F42" s="296"/>
      <c r="G42" s="294" t="s">
        <v>67</v>
      </c>
      <c r="H42" s="294" t="s">
        <v>68</v>
      </c>
      <c r="I42" s="312" t="s">
        <v>139</v>
      </c>
    </row>
    <row r="43" ht="30" customHeight="1" spans="1:9">
      <c r="A43" s="291">
        <v>41</v>
      </c>
      <c r="B43" s="337"/>
      <c r="C43" s="311" t="s">
        <v>140</v>
      </c>
      <c r="D43" s="291" t="s">
        <v>113</v>
      </c>
      <c r="E43" s="291">
        <v>29</v>
      </c>
      <c r="F43" s="296"/>
      <c r="G43" s="294" t="s">
        <v>67</v>
      </c>
      <c r="H43" s="294" t="s">
        <v>68</v>
      </c>
      <c r="I43" s="295" t="s">
        <v>141</v>
      </c>
    </row>
    <row r="44" ht="30" customHeight="1" spans="1:9">
      <c r="A44" s="291">
        <v>42</v>
      </c>
      <c r="B44" s="337"/>
      <c r="C44" s="311" t="s">
        <v>142</v>
      </c>
      <c r="D44" s="291" t="s">
        <v>117</v>
      </c>
      <c r="E44" s="291">
        <v>3</v>
      </c>
      <c r="F44" s="296"/>
      <c r="G44" s="294" t="s">
        <v>67</v>
      </c>
      <c r="H44" s="294" t="s">
        <v>68</v>
      </c>
      <c r="I44" s="295" t="s">
        <v>11</v>
      </c>
    </row>
    <row r="45" ht="30" customHeight="1" spans="1:9">
      <c r="A45" s="291">
        <v>43</v>
      </c>
      <c r="B45" s="337"/>
      <c r="C45" s="311" t="s">
        <v>143</v>
      </c>
      <c r="D45" s="291" t="s">
        <v>113</v>
      </c>
      <c r="E45" s="291">
        <v>20</v>
      </c>
      <c r="F45" s="296"/>
      <c r="G45" s="294" t="s">
        <v>67</v>
      </c>
      <c r="H45" s="294" t="s">
        <v>68</v>
      </c>
      <c r="I45" s="295" t="s">
        <v>11</v>
      </c>
    </row>
    <row r="46" ht="30" customHeight="1" spans="1:9">
      <c r="A46" s="291">
        <v>44</v>
      </c>
      <c r="B46" s="337"/>
      <c r="C46" s="311" t="s">
        <v>144</v>
      </c>
      <c r="D46" s="336" t="s">
        <v>117</v>
      </c>
      <c r="E46" s="336">
        <v>1</v>
      </c>
      <c r="F46" s="296"/>
      <c r="G46" s="294" t="s">
        <v>67</v>
      </c>
      <c r="H46" s="294" t="s">
        <v>68</v>
      </c>
      <c r="I46" s="313" t="s">
        <v>11</v>
      </c>
    </row>
    <row r="47" ht="30" customHeight="1" spans="1:9">
      <c r="A47" s="291">
        <v>45</v>
      </c>
      <c r="B47" s="316" t="s">
        <v>145</v>
      </c>
      <c r="C47" s="311" t="s">
        <v>146</v>
      </c>
      <c r="D47" s="291" t="s">
        <v>102</v>
      </c>
      <c r="E47" s="291">
        <v>1</v>
      </c>
      <c r="F47" s="315">
        <v>46143</v>
      </c>
      <c r="G47" s="294" t="s">
        <v>67</v>
      </c>
      <c r="H47" s="294" t="s">
        <v>68</v>
      </c>
      <c r="I47" s="313"/>
    </row>
    <row r="48" s="286" customFormat="1" ht="30" customHeight="1" spans="1:9">
      <c r="A48" s="291">
        <v>46</v>
      </c>
      <c r="B48" s="316" t="s">
        <v>147</v>
      </c>
      <c r="C48" s="311" t="s">
        <v>148</v>
      </c>
      <c r="D48" s="317" t="s">
        <v>117</v>
      </c>
      <c r="E48" s="317">
        <v>1</v>
      </c>
      <c r="F48" s="318" t="s">
        <v>149</v>
      </c>
      <c r="G48" s="294" t="s">
        <v>67</v>
      </c>
      <c r="H48" s="294" t="s">
        <v>68</v>
      </c>
      <c r="I48" s="313"/>
    </row>
    <row r="49" spans="1:9">
      <c r="A49" s="319" t="s">
        <v>150</v>
      </c>
      <c r="B49" s="287"/>
      <c r="C49" s="287"/>
      <c r="D49" s="285"/>
      <c r="E49" s="285"/>
      <c r="F49" s="285"/>
      <c r="G49" s="285"/>
      <c r="H49" s="285"/>
      <c r="I49" s="287"/>
    </row>
    <row r="50" spans="1:9">
      <c r="A50" s="320" t="s">
        <v>151</v>
      </c>
      <c r="B50" s="320"/>
      <c r="C50" s="320"/>
      <c r="D50" s="320"/>
      <c r="E50" s="320"/>
      <c r="F50" s="320"/>
      <c r="G50" s="320"/>
      <c r="H50" s="285"/>
      <c r="I50" s="320"/>
    </row>
    <row r="51" ht="71.25" customHeight="1" spans="1:9">
      <c r="A51" s="320" t="s">
        <v>152</v>
      </c>
      <c r="B51" s="320"/>
      <c r="C51" s="320"/>
      <c r="D51" s="320"/>
      <c r="E51" s="320"/>
      <c r="F51" s="320"/>
      <c r="G51" s="320"/>
      <c r="H51" s="285"/>
      <c r="I51" s="320"/>
    </row>
    <row r="52" ht="93" customHeight="1" spans="1:9">
      <c r="A52" s="320" t="s">
        <v>162</v>
      </c>
      <c r="B52" s="320"/>
      <c r="C52" s="320"/>
      <c r="D52" s="320"/>
      <c r="E52" s="320"/>
      <c r="F52" s="320"/>
      <c r="G52" s="320"/>
      <c r="H52" s="285"/>
      <c r="I52" s="320"/>
    </row>
    <row r="53" ht="13.5" customHeight="1" spans="1:9">
      <c r="A53" s="320" t="s">
        <v>154</v>
      </c>
      <c r="B53" s="320"/>
      <c r="C53" s="320"/>
      <c r="D53" s="320"/>
      <c r="E53" s="320"/>
      <c r="F53" s="320"/>
      <c r="G53" s="320"/>
      <c r="H53" s="285"/>
      <c r="I53" s="320"/>
    </row>
  </sheetData>
  <mergeCells count="16">
    <mergeCell ref="A1:I1"/>
    <mergeCell ref="A50:I50"/>
    <mergeCell ref="A51:I51"/>
    <mergeCell ref="A52:I52"/>
    <mergeCell ref="A53:I53"/>
    <mergeCell ref="B3:B9"/>
    <mergeCell ref="B10:B16"/>
    <mergeCell ref="B17:B18"/>
    <mergeCell ref="B19:B20"/>
    <mergeCell ref="B22:B23"/>
    <mergeCell ref="B24:B25"/>
    <mergeCell ref="B26:B31"/>
    <mergeCell ref="B32:B37"/>
    <mergeCell ref="B38:B39"/>
    <mergeCell ref="B40:B46"/>
    <mergeCell ref="F40:F46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opLeftCell="A43" workbookViewId="0">
      <selection activeCell="F59" sqref="F59"/>
    </sheetView>
  </sheetViews>
  <sheetFormatPr defaultColWidth="9.64545454545454" defaultRowHeight="14"/>
  <cols>
    <col min="1" max="1" width="9" style="332"/>
    <col min="2" max="2" width="12.3727272727273" style="332" customWidth="1"/>
    <col min="3" max="3" width="35.7545454545455" style="332" customWidth="1"/>
    <col min="4" max="5" width="9" style="332"/>
    <col min="6" max="6" width="13.8727272727273" style="332" customWidth="1"/>
    <col min="7" max="7" width="11.2545454545455" style="332" customWidth="1"/>
    <col min="8" max="8" width="16.5" style="332" customWidth="1"/>
    <col min="9" max="9" width="28.5" style="332" customWidth="1"/>
    <col min="10" max="16384" width="9" style="332"/>
  </cols>
  <sheetData>
    <row r="1" ht="47.1" customHeight="1" spans="1:9">
      <c r="A1" s="333" t="s">
        <v>163</v>
      </c>
      <c r="B1" s="333"/>
      <c r="C1" s="333"/>
      <c r="D1" s="333"/>
      <c r="E1" s="333"/>
      <c r="F1" s="333"/>
      <c r="G1" s="333"/>
      <c r="H1" s="333"/>
      <c r="I1" s="333"/>
    </row>
    <row r="2" ht="42" spans="1:9">
      <c r="A2" s="291" t="s">
        <v>1</v>
      </c>
      <c r="B2" s="291" t="s">
        <v>56</v>
      </c>
      <c r="C2" s="334" t="s">
        <v>57</v>
      </c>
      <c r="D2" s="291" t="s">
        <v>58</v>
      </c>
      <c r="E2" s="291" t="s">
        <v>59</v>
      </c>
      <c r="F2" s="291" t="s">
        <v>60</v>
      </c>
      <c r="G2" s="289" t="s">
        <v>61</v>
      </c>
      <c r="H2" s="291" t="s">
        <v>62</v>
      </c>
      <c r="I2" s="335" t="s">
        <v>12</v>
      </c>
    </row>
    <row r="3" ht="30" customHeight="1" spans="1:9">
      <c r="A3" s="291">
        <v>1</v>
      </c>
      <c r="B3" s="336" t="s">
        <v>63</v>
      </c>
      <c r="C3" s="293" t="s">
        <v>64</v>
      </c>
      <c r="D3" s="291" t="s">
        <v>65</v>
      </c>
      <c r="E3" s="291">
        <v>1</v>
      </c>
      <c r="F3" s="294" t="s">
        <v>66</v>
      </c>
      <c r="G3" s="294" t="s">
        <v>67</v>
      </c>
      <c r="H3" s="294" t="s">
        <v>68</v>
      </c>
      <c r="I3" s="295"/>
    </row>
    <row r="4" ht="30" customHeight="1" spans="1:9">
      <c r="A4" s="291">
        <v>2</v>
      </c>
      <c r="B4" s="337"/>
      <c r="C4" s="293" t="s">
        <v>69</v>
      </c>
      <c r="D4" s="291" t="s">
        <v>65</v>
      </c>
      <c r="E4" s="291">
        <v>1</v>
      </c>
      <c r="F4" s="296">
        <v>46419</v>
      </c>
      <c r="G4" s="294" t="s">
        <v>70</v>
      </c>
      <c r="H4" s="295" t="s">
        <v>71</v>
      </c>
      <c r="I4" s="295"/>
    </row>
    <row r="5" ht="30" customHeight="1" spans="1:9">
      <c r="A5" s="291">
        <v>3</v>
      </c>
      <c r="B5" s="337"/>
      <c r="C5" s="293" t="s">
        <v>72</v>
      </c>
      <c r="D5" s="291" t="s">
        <v>65</v>
      </c>
      <c r="E5" s="291">
        <v>1</v>
      </c>
      <c r="F5" s="294" t="s">
        <v>66</v>
      </c>
      <c r="G5" s="294" t="s">
        <v>67</v>
      </c>
      <c r="H5" s="294" t="s">
        <v>68</v>
      </c>
      <c r="I5" s="295"/>
    </row>
    <row r="6" ht="30" customHeight="1" spans="1:9">
      <c r="A6" s="291">
        <v>4</v>
      </c>
      <c r="B6" s="337"/>
      <c r="C6" s="293" t="s">
        <v>73</v>
      </c>
      <c r="D6" s="291" t="s">
        <v>65</v>
      </c>
      <c r="E6" s="291">
        <v>1</v>
      </c>
      <c r="F6" s="296">
        <v>46419</v>
      </c>
      <c r="G6" s="294" t="s">
        <v>70</v>
      </c>
      <c r="H6" s="295" t="s">
        <v>74</v>
      </c>
      <c r="I6" s="295"/>
    </row>
    <row r="7" ht="30" customHeight="1" spans="1:9">
      <c r="A7" s="291">
        <v>5</v>
      </c>
      <c r="B7" s="337"/>
      <c r="C7" s="293" t="s">
        <v>75</v>
      </c>
      <c r="D7" s="291" t="s">
        <v>65</v>
      </c>
      <c r="E7" s="291">
        <v>0</v>
      </c>
      <c r="F7" s="296">
        <v>46388</v>
      </c>
      <c r="G7" s="294" t="s">
        <v>67</v>
      </c>
      <c r="H7" s="294" t="s">
        <v>68</v>
      </c>
      <c r="I7" s="295"/>
    </row>
    <row r="8" ht="30" customHeight="1" spans="1:9">
      <c r="A8" s="291">
        <v>6</v>
      </c>
      <c r="B8" s="337"/>
      <c r="C8" s="293" t="s">
        <v>76</v>
      </c>
      <c r="D8" s="291" t="s">
        <v>65</v>
      </c>
      <c r="E8" s="291">
        <v>1</v>
      </c>
      <c r="F8" s="296">
        <v>46388</v>
      </c>
      <c r="G8" s="294" t="s">
        <v>67</v>
      </c>
      <c r="H8" s="294" t="s">
        <v>68</v>
      </c>
      <c r="I8" s="295" t="s">
        <v>77</v>
      </c>
    </row>
    <row r="9" ht="30" customHeight="1" spans="1:9">
      <c r="A9" s="291">
        <v>7</v>
      </c>
      <c r="B9" s="317"/>
      <c r="C9" s="293" t="s">
        <v>78</v>
      </c>
      <c r="D9" s="291" t="s">
        <v>65</v>
      </c>
      <c r="E9" s="291">
        <v>1</v>
      </c>
      <c r="F9" s="296">
        <v>46388</v>
      </c>
      <c r="G9" s="294" t="s">
        <v>67</v>
      </c>
      <c r="H9" s="294" t="s">
        <v>68</v>
      </c>
      <c r="I9" s="295" t="s">
        <v>79</v>
      </c>
    </row>
    <row r="10" ht="30" customHeight="1" spans="1:9">
      <c r="A10" s="291">
        <v>8</v>
      </c>
      <c r="B10" s="337" t="s">
        <v>80</v>
      </c>
      <c r="C10" s="293" t="s">
        <v>81</v>
      </c>
      <c r="D10" s="291" t="s">
        <v>65</v>
      </c>
      <c r="E10" s="291">
        <v>1</v>
      </c>
      <c r="F10" s="296">
        <v>46388</v>
      </c>
      <c r="G10" s="294" t="s">
        <v>67</v>
      </c>
      <c r="H10" s="294" t="s">
        <v>68</v>
      </c>
      <c r="I10" s="295"/>
    </row>
    <row r="11" ht="30" customHeight="1" spans="1:9">
      <c r="A11" s="291">
        <v>9</v>
      </c>
      <c r="B11" s="337"/>
      <c r="C11" s="293" t="s">
        <v>82</v>
      </c>
      <c r="D11" s="291" t="s">
        <v>65</v>
      </c>
      <c r="E11" s="291">
        <v>1</v>
      </c>
      <c r="F11" s="296">
        <v>46388</v>
      </c>
      <c r="G11" s="294" t="s">
        <v>67</v>
      </c>
      <c r="H11" s="294" t="s">
        <v>68</v>
      </c>
      <c r="I11" s="295" t="s">
        <v>83</v>
      </c>
    </row>
    <row r="12" ht="30" customHeight="1" spans="1:9">
      <c r="A12" s="291">
        <v>10</v>
      </c>
      <c r="B12" s="337"/>
      <c r="C12" s="293" t="s">
        <v>84</v>
      </c>
      <c r="D12" s="291" t="s">
        <v>65</v>
      </c>
      <c r="E12" s="291">
        <v>1</v>
      </c>
      <c r="F12" s="296">
        <v>46388</v>
      </c>
      <c r="G12" s="294" t="s">
        <v>67</v>
      </c>
      <c r="H12" s="294" t="s">
        <v>68</v>
      </c>
      <c r="I12" s="298"/>
    </row>
    <row r="13" ht="30" customHeight="1" spans="1:9">
      <c r="A13" s="291">
        <v>11</v>
      </c>
      <c r="B13" s="337"/>
      <c r="C13" s="293" t="s">
        <v>85</v>
      </c>
      <c r="D13" s="291" t="s">
        <v>65</v>
      </c>
      <c r="E13" s="291">
        <v>1</v>
      </c>
      <c r="F13" s="296">
        <v>46388</v>
      </c>
      <c r="G13" s="294" t="s">
        <v>67</v>
      </c>
      <c r="H13" s="294" t="s">
        <v>68</v>
      </c>
      <c r="I13" s="295"/>
    </row>
    <row r="14" ht="30" customHeight="1" spans="1:9">
      <c r="A14" s="291">
        <v>12</v>
      </c>
      <c r="B14" s="337"/>
      <c r="C14" s="293" t="s">
        <v>86</v>
      </c>
      <c r="D14" s="291" t="s">
        <v>65</v>
      </c>
      <c r="E14" s="291">
        <v>2</v>
      </c>
      <c r="F14" s="296">
        <v>46388</v>
      </c>
      <c r="G14" s="294" t="s">
        <v>67</v>
      </c>
      <c r="H14" s="294" t="s">
        <v>68</v>
      </c>
      <c r="I14" s="295"/>
    </row>
    <row r="15" ht="30" customHeight="1" spans="1:9">
      <c r="A15" s="291">
        <v>13</v>
      </c>
      <c r="B15" s="337"/>
      <c r="C15" s="286" t="s">
        <v>87</v>
      </c>
      <c r="D15" s="291" t="s">
        <v>65</v>
      </c>
      <c r="E15" s="291">
        <v>1</v>
      </c>
      <c r="F15" s="296">
        <v>46419</v>
      </c>
      <c r="G15" s="294" t="s">
        <v>70</v>
      </c>
      <c r="H15" s="295" t="s">
        <v>88</v>
      </c>
      <c r="I15" s="295"/>
    </row>
    <row r="16" ht="30" customHeight="1" spans="1:9">
      <c r="A16" s="291">
        <v>14</v>
      </c>
      <c r="B16" s="337"/>
      <c r="C16" s="293" t="s">
        <v>89</v>
      </c>
      <c r="D16" s="291" t="s">
        <v>65</v>
      </c>
      <c r="E16" s="291">
        <v>0</v>
      </c>
      <c r="F16" s="296" t="s">
        <v>157</v>
      </c>
      <c r="G16" s="294" t="s">
        <v>157</v>
      </c>
      <c r="H16" s="294" t="s">
        <v>68</v>
      </c>
      <c r="I16" s="295"/>
    </row>
    <row r="17" ht="30" customHeight="1" spans="1:9">
      <c r="A17" s="291">
        <v>15</v>
      </c>
      <c r="B17" s="336" t="s">
        <v>90</v>
      </c>
      <c r="C17" s="293" t="s">
        <v>91</v>
      </c>
      <c r="D17" s="291" t="s">
        <v>65</v>
      </c>
      <c r="E17" s="291">
        <v>3</v>
      </c>
      <c r="F17" s="296">
        <v>46388</v>
      </c>
      <c r="G17" s="294" t="s">
        <v>67</v>
      </c>
      <c r="H17" s="294" t="s">
        <v>68</v>
      </c>
      <c r="I17" s="295"/>
    </row>
    <row r="18" ht="30" customHeight="1" spans="1:9">
      <c r="A18" s="291">
        <v>16</v>
      </c>
      <c r="B18" s="317"/>
      <c r="C18" s="293" t="s">
        <v>92</v>
      </c>
      <c r="D18" s="334" t="s">
        <v>65</v>
      </c>
      <c r="E18" s="334">
        <v>1</v>
      </c>
      <c r="F18" s="296">
        <v>46419</v>
      </c>
      <c r="G18" s="301" t="s">
        <v>70</v>
      </c>
      <c r="H18" s="302" t="s">
        <v>93</v>
      </c>
      <c r="I18" s="295"/>
    </row>
    <row r="19" ht="30" customHeight="1" spans="1:9">
      <c r="A19" s="291">
        <v>17</v>
      </c>
      <c r="B19" s="291" t="s">
        <v>94</v>
      </c>
      <c r="C19" s="293" t="s">
        <v>95</v>
      </c>
      <c r="D19" s="291" t="s">
        <v>65</v>
      </c>
      <c r="E19" s="291">
        <v>15</v>
      </c>
      <c r="F19" s="296">
        <v>46419</v>
      </c>
      <c r="G19" s="294" t="s">
        <v>70</v>
      </c>
      <c r="H19" s="302" t="s">
        <v>96</v>
      </c>
      <c r="I19" s="295"/>
    </row>
    <row r="20" ht="30" customHeight="1" spans="1:9">
      <c r="A20" s="291">
        <v>18</v>
      </c>
      <c r="B20" s="291"/>
      <c r="C20" s="293" t="s">
        <v>97</v>
      </c>
      <c r="D20" s="291" t="s">
        <v>65</v>
      </c>
      <c r="E20" s="291">
        <v>1</v>
      </c>
      <c r="F20" s="296">
        <v>46419</v>
      </c>
      <c r="G20" s="294" t="s">
        <v>70</v>
      </c>
      <c r="H20" s="302" t="s">
        <v>96</v>
      </c>
      <c r="I20" s="295"/>
    </row>
    <row r="21" ht="30" customHeight="1" spans="1:9">
      <c r="A21" s="291">
        <v>19</v>
      </c>
      <c r="B21" s="317" t="s">
        <v>98</v>
      </c>
      <c r="C21" s="293" t="s">
        <v>99</v>
      </c>
      <c r="D21" s="291" t="s">
        <v>65</v>
      </c>
      <c r="E21" s="291">
        <v>6</v>
      </c>
      <c r="F21" s="296">
        <v>46419</v>
      </c>
      <c r="G21" s="294" t="s">
        <v>70</v>
      </c>
      <c r="H21" s="302" t="s">
        <v>96</v>
      </c>
      <c r="I21" s="295"/>
    </row>
    <row r="22" ht="30" customHeight="1" spans="1:9">
      <c r="A22" s="291">
        <v>20</v>
      </c>
      <c r="B22" s="336" t="s">
        <v>100</v>
      </c>
      <c r="C22" s="293" t="s">
        <v>101</v>
      </c>
      <c r="D22" s="291" t="s">
        <v>102</v>
      </c>
      <c r="E22" s="291">
        <v>8</v>
      </c>
      <c r="F22" s="296">
        <v>46388</v>
      </c>
      <c r="G22" s="294" t="s">
        <v>67</v>
      </c>
      <c r="H22" s="294" t="s">
        <v>68</v>
      </c>
      <c r="I22" s="295" t="s">
        <v>103</v>
      </c>
    </row>
    <row r="23" ht="30" customHeight="1" spans="1:9">
      <c r="A23" s="291">
        <v>21</v>
      </c>
      <c r="B23" s="317"/>
      <c r="C23" s="293" t="s">
        <v>104</v>
      </c>
      <c r="D23" s="291" t="s">
        <v>102</v>
      </c>
      <c r="E23" s="291">
        <v>1</v>
      </c>
      <c r="F23" s="296">
        <v>46388</v>
      </c>
      <c r="G23" s="294" t="s">
        <v>67</v>
      </c>
      <c r="H23" s="294" t="s">
        <v>68</v>
      </c>
      <c r="I23" s="295" t="s">
        <v>105</v>
      </c>
    </row>
    <row r="24" ht="30" customHeight="1" spans="1:9">
      <c r="A24" s="291">
        <v>22</v>
      </c>
      <c r="B24" s="336" t="s">
        <v>106</v>
      </c>
      <c r="C24" s="293" t="s">
        <v>107</v>
      </c>
      <c r="D24" s="291" t="s">
        <v>65</v>
      </c>
      <c r="E24" s="291">
        <v>1</v>
      </c>
      <c r="F24" s="296">
        <v>46388</v>
      </c>
      <c r="G24" s="294" t="s">
        <v>67</v>
      </c>
      <c r="H24" s="294" t="s">
        <v>68</v>
      </c>
      <c r="I24" s="295"/>
    </row>
    <row r="25" ht="30" customHeight="1" spans="1:9">
      <c r="A25" s="291">
        <v>23</v>
      </c>
      <c r="B25" s="337"/>
      <c r="C25" s="293" t="s">
        <v>108</v>
      </c>
      <c r="D25" s="291" t="s">
        <v>65</v>
      </c>
      <c r="E25" s="291">
        <v>1</v>
      </c>
      <c r="F25" s="296">
        <v>46388</v>
      </c>
      <c r="G25" s="294" t="s">
        <v>67</v>
      </c>
      <c r="H25" s="294" t="s">
        <v>68</v>
      </c>
      <c r="I25" s="295"/>
    </row>
    <row r="26" ht="30" customHeight="1" spans="1:9">
      <c r="A26" s="291">
        <v>24</v>
      </c>
      <c r="B26" s="291" t="s">
        <v>109</v>
      </c>
      <c r="C26" s="293" t="s">
        <v>110</v>
      </c>
      <c r="D26" s="291" t="s">
        <v>102</v>
      </c>
      <c r="E26" s="291">
        <v>2</v>
      </c>
      <c r="F26" s="296">
        <v>46388</v>
      </c>
      <c r="G26" s="294" t="s">
        <v>67</v>
      </c>
      <c r="H26" s="294" t="s">
        <v>68</v>
      </c>
      <c r="I26" s="294" t="s">
        <v>68</v>
      </c>
    </row>
    <row r="27" ht="30" customHeight="1" spans="1:9">
      <c r="A27" s="291">
        <v>25</v>
      </c>
      <c r="B27" s="291"/>
      <c r="C27" s="293" t="s">
        <v>111</v>
      </c>
      <c r="D27" s="291" t="s">
        <v>102</v>
      </c>
      <c r="E27" s="291">
        <v>1</v>
      </c>
      <c r="F27" s="296">
        <v>46388</v>
      </c>
      <c r="G27" s="294" t="s">
        <v>67</v>
      </c>
      <c r="H27" s="294" t="s">
        <v>68</v>
      </c>
      <c r="I27" s="294" t="s">
        <v>68</v>
      </c>
    </row>
    <row r="28" ht="30" customHeight="1" spans="1:9">
      <c r="A28" s="291">
        <v>26</v>
      </c>
      <c r="B28" s="291"/>
      <c r="C28" s="293" t="s">
        <v>112</v>
      </c>
      <c r="D28" s="291" t="s">
        <v>113</v>
      </c>
      <c r="E28" s="291">
        <v>1</v>
      </c>
      <c r="F28" s="296">
        <v>46388</v>
      </c>
      <c r="G28" s="294" t="s">
        <v>67</v>
      </c>
      <c r="H28" s="294" t="s">
        <v>68</v>
      </c>
      <c r="I28" s="294"/>
    </row>
    <row r="29" ht="30" customHeight="1" spans="1:9">
      <c r="A29" s="291">
        <v>27</v>
      </c>
      <c r="B29" s="291"/>
      <c r="C29" s="293" t="s">
        <v>114</v>
      </c>
      <c r="D29" s="291" t="s">
        <v>65</v>
      </c>
      <c r="E29" s="291">
        <v>1</v>
      </c>
      <c r="F29" s="296">
        <v>46388</v>
      </c>
      <c r="G29" s="294" t="s">
        <v>67</v>
      </c>
      <c r="H29" s="294" t="s">
        <v>68</v>
      </c>
      <c r="I29" s="294"/>
    </row>
    <row r="30" ht="30" customHeight="1" spans="1:9">
      <c r="A30" s="291">
        <v>28</v>
      </c>
      <c r="B30" s="291"/>
      <c r="C30" s="293" t="s">
        <v>115</v>
      </c>
      <c r="D30" s="291" t="s">
        <v>113</v>
      </c>
      <c r="E30" s="291">
        <v>1</v>
      </c>
      <c r="F30" s="296">
        <v>46388</v>
      </c>
      <c r="G30" s="294" t="s">
        <v>67</v>
      </c>
      <c r="H30" s="294" t="s">
        <v>68</v>
      </c>
      <c r="I30" s="294"/>
    </row>
    <row r="31" ht="30" customHeight="1" spans="1:9">
      <c r="A31" s="291">
        <v>29</v>
      </c>
      <c r="B31" s="291"/>
      <c r="C31" s="293" t="s">
        <v>116</v>
      </c>
      <c r="D31" s="291" t="s">
        <v>117</v>
      </c>
      <c r="E31" s="291">
        <v>1</v>
      </c>
      <c r="F31" s="296">
        <v>46388</v>
      </c>
      <c r="G31" s="294" t="s">
        <v>67</v>
      </c>
      <c r="H31" s="294" t="s">
        <v>68</v>
      </c>
      <c r="I31" s="294" t="s">
        <v>68</v>
      </c>
    </row>
    <row r="32" ht="30" customHeight="1" spans="1:9">
      <c r="A32" s="291">
        <v>30</v>
      </c>
      <c r="B32" s="336" t="s">
        <v>118</v>
      </c>
      <c r="C32" s="293" t="s">
        <v>119</v>
      </c>
      <c r="D32" s="291" t="s">
        <v>102</v>
      </c>
      <c r="E32" s="291">
        <v>5</v>
      </c>
      <c r="F32" s="296">
        <v>46388</v>
      </c>
      <c r="G32" s="294" t="s">
        <v>67</v>
      </c>
      <c r="H32" s="294" t="s">
        <v>68</v>
      </c>
      <c r="I32" s="295"/>
    </row>
    <row r="33" ht="30" customHeight="1" spans="1:9">
      <c r="A33" s="291">
        <v>31</v>
      </c>
      <c r="B33" s="337"/>
      <c r="C33" s="293" t="s">
        <v>120</v>
      </c>
      <c r="D33" s="291" t="s">
        <v>113</v>
      </c>
      <c r="E33" s="291">
        <v>0</v>
      </c>
      <c r="F33" s="296">
        <v>46388</v>
      </c>
      <c r="G33" s="294" t="s">
        <v>67</v>
      </c>
      <c r="H33" s="294" t="s">
        <v>68</v>
      </c>
      <c r="I33" s="295"/>
    </row>
    <row r="34" ht="30" customHeight="1" spans="1:9">
      <c r="A34" s="291">
        <v>32</v>
      </c>
      <c r="B34" s="337"/>
      <c r="C34" s="293" t="s">
        <v>121</v>
      </c>
      <c r="D34" s="291" t="s">
        <v>65</v>
      </c>
      <c r="E34" s="291">
        <v>2</v>
      </c>
      <c r="F34" s="296">
        <v>46388</v>
      </c>
      <c r="G34" s="294" t="s">
        <v>67</v>
      </c>
      <c r="H34" s="294" t="s">
        <v>68</v>
      </c>
      <c r="I34" s="295" t="s">
        <v>122</v>
      </c>
    </row>
    <row r="35" ht="30" customHeight="1" spans="1:9">
      <c r="A35" s="291">
        <v>33</v>
      </c>
      <c r="B35" s="337"/>
      <c r="C35" s="293" t="s">
        <v>123</v>
      </c>
      <c r="D35" s="291" t="s">
        <v>113</v>
      </c>
      <c r="E35" s="291">
        <v>10</v>
      </c>
      <c r="F35" s="296">
        <v>46388</v>
      </c>
      <c r="G35" s="294" t="s">
        <v>67</v>
      </c>
      <c r="H35" s="294" t="s">
        <v>68</v>
      </c>
      <c r="I35" s="295"/>
    </row>
    <row r="36" ht="30" customHeight="1" spans="1:9">
      <c r="A36" s="291">
        <v>34</v>
      </c>
      <c r="B36" s="337"/>
      <c r="C36" s="304" t="s">
        <v>124</v>
      </c>
      <c r="D36" s="338" t="s">
        <v>125</v>
      </c>
      <c r="E36" s="338">
        <v>0</v>
      </c>
      <c r="F36" s="296">
        <v>46388</v>
      </c>
      <c r="G36" s="305" t="s">
        <v>67</v>
      </c>
      <c r="H36" s="294" t="s">
        <v>68</v>
      </c>
      <c r="I36" s="305" t="s">
        <v>68</v>
      </c>
    </row>
    <row r="37" ht="30" customHeight="1" spans="1:9">
      <c r="A37" s="291">
        <v>35</v>
      </c>
      <c r="B37" s="317"/>
      <c r="C37" s="306" t="s">
        <v>126</v>
      </c>
      <c r="D37" s="339" t="s">
        <v>102</v>
      </c>
      <c r="E37" s="340">
        <v>1</v>
      </c>
      <c r="F37" s="296">
        <v>46388</v>
      </c>
      <c r="G37" s="309" t="s">
        <v>67</v>
      </c>
      <c r="H37" s="309" t="s">
        <v>68</v>
      </c>
      <c r="I37" s="310"/>
    </row>
    <row r="38" ht="30" customHeight="1" spans="1:9">
      <c r="A38" s="291">
        <v>36</v>
      </c>
      <c r="B38" s="337" t="s">
        <v>127</v>
      </c>
      <c r="C38" s="293" t="s">
        <v>128</v>
      </c>
      <c r="D38" s="291" t="s">
        <v>129</v>
      </c>
      <c r="E38" s="334">
        <v>1</v>
      </c>
      <c r="F38" s="296">
        <v>46388</v>
      </c>
      <c r="G38" s="294" t="s">
        <v>67</v>
      </c>
      <c r="H38" s="294" t="s">
        <v>68</v>
      </c>
      <c r="I38" s="295" t="s">
        <v>130</v>
      </c>
    </row>
    <row r="39" ht="30" customHeight="1" spans="1:9">
      <c r="A39" s="291">
        <v>37</v>
      </c>
      <c r="B39" s="317"/>
      <c r="C39" s="293" t="s">
        <v>131</v>
      </c>
      <c r="D39" s="291" t="s">
        <v>117</v>
      </c>
      <c r="E39" s="334">
        <v>1</v>
      </c>
      <c r="F39" s="296">
        <v>46388</v>
      </c>
      <c r="G39" s="294" t="s">
        <v>67</v>
      </c>
      <c r="H39" s="294" t="s">
        <v>68</v>
      </c>
      <c r="I39" s="295" t="s">
        <v>132</v>
      </c>
    </row>
    <row r="40" ht="60" customHeight="1" spans="1:9">
      <c r="A40" s="291">
        <v>38</v>
      </c>
      <c r="B40" s="336" t="s">
        <v>133</v>
      </c>
      <c r="C40" s="311" t="s">
        <v>134</v>
      </c>
      <c r="D40" s="291" t="s">
        <v>117</v>
      </c>
      <c r="E40" s="291">
        <f>E3+E4+E5+E6+E7+E10+E11+E12+E13+E24</f>
        <v>9</v>
      </c>
      <c r="F40" s="296" t="s">
        <v>135</v>
      </c>
      <c r="G40" s="294" t="s">
        <v>67</v>
      </c>
      <c r="H40" s="294" t="s">
        <v>68</v>
      </c>
      <c r="I40" s="295" t="s">
        <v>161</v>
      </c>
    </row>
    <row r="41" ht="60" customHeight="1" spans="1:9">
      <c r="A41" s="291">
        <v>39</v>
      </c>
      <c r="B41" s="337"/>
      <c r="C41" s="311" t="s">
        <v>137</v>
      </c>
      <c r="D41" s="291" t="s">
        <v>117</v>
      </c>
      <c r="E41" s="291">
        <f>E40</f>
        <v>9</v>
      </c>
      <c r="F41" s="296"/>
      <c r="G41" s="294" t="s">
        <v>67</v>
      </c>
      <c r="H41" s="294" t="s">
        <v>68</v>
      </c>
      <c r="I41" s="295" t="s">
        <v>161</v>
      </c>
    </row>
    <row r="42" ht="60" customHeight="1" spans="1:9">
      <c r="A42" s="291">
        <v>40</v>
      </c>
      <c r="B42" s="337"/>
      <c r="C42" s="311" t="s">
        <v>138</v>
      </c>
      <c r="D42" s="291" t="s">
        <v>117</v>
      </c>
      <c r="E42" s="291">
        <f>E8+E9+E14+E15+E16+E17+E18+E19+E20+E21+E22+E23+E25+E34</f>
        <v>43</v>
      </c>
      <c r="F42" s="296"/>
      <c r="G42" s="294" t="s">
        <v>67</v>
      </c>
      <c r="H42" s="294" t="s">
        <v>68</v>
      </c>
      <c r="I42" s="312" t="s">
        <v>139</v>
      </c>
    </row>
    <row r="43" ht="30" customHeight="1" spans="1:9">
      <c r="A43" s="291">
        <v>41</v>
      </c>
      <c r="B43" s="337"/>
      <c r="C43" s="311" t="s">
        <v>140</v>
      </c>
      <c r="D43" s="291" t="s">
        <v>113</v>
      </c>
      <c r="E43" s="291">
        <v>11</v>
      </c>
      <c r="F43" s="296"/>
      <c r="G43" s="294" t="s">
        <v>67</v>
      </c>
      <c r="H43" s="294" t="s">
        <v>68</v>
      </c>
      <c r="I43" s="295" t="s">
        <v>141</v>
      </c>
    </row>
    <row r="44" ht="30" customHeight="1" spans="1:9">
      <c r="A44" s="291">
        <v>42</v>
      </c>
      <c r="B44" s="337"/>
      <c r="C44" s="311" t="s">
        <v>142</v>
      </c>
      <c r="D44" s="291" t="s">
        <v>117</v>
      </c>
      <c r="E44" s="291">
        <v>3</v>
      </c>
      <c r="F44" s="296"/>
      <c r="G44" s="294" t="s">
        <v>67</v>
      </c>
      <c r="H44" s="294" t="s">
        <v>68</v>
      </c>
      <c r="I44" s="295" t="s">
        <v>11</v>
      </c>
    </row>
    <row r="45" ht="30" customHeight="1" spans="1:9">
      <c r="A45" s="291">
        <v>43</v>
      </c>
      <c r="B45" s="337"/>
      <c r="C45" s="311" t="s">
        <v>143</v>
      </c>
      <c r="D45" s="291" t="s">
        <v>113</v>
      </c>
      <c r="E45" s="291">
        <v>20</v>
      </c>
      <c r="F45" s="296"/>
      <c r="G45" s="294" t="s">
        <v>67</v>
      </c>
      <c r="H45" s="294" t="s">
        <v>68</v>
      </c>
      <c r="I45" s="295" t="s">
        <v>11</v>
      </c>
    </row>
    <row r="46" ht="30" customHeight="1" spans="1:9">
      <c r="A46" s="291">
        <v>44</v>
      </c>
      <c r="B46" s="337"/>
      <c r="C46" s="311" t="s">
        <v>144</v>
      </c>
      <c r="D46" s="336" t="s">
        <v>117</v>
      </c>
      <c r="E46" s="336">
        <v>1</v>
      </c>
      <c r="F46" s="296"/>
      <c r="G46" s="294" t="s">
        <v>67</v>
      </c>
      <c r="H46" s="294" t="s">
        <v>68</v>
      </c>
      <c r="I46" s="313" t="s">
        <v>11</v>
      </c>
    </row>
    <row r="47" ht="30" customHeight="1" spans="1:9">
      <c r="A47" s="291">
        <v>45</v>
      </c>
      <c r="B47" s="316" t="s">
        <v>145</v>
      </c>
      <c r="C47" s="311" t="s">
        <v>146</v>
      </c>
      <c r="D47" s="291" t="s">
        <v>102</v>
      </c>
      <c r="E47" s="291">
        <v>1</v>
      </c>
      <c r="F47" s="296">
        <v>46388</v>
      </c>
      <c r="G47" s="294" t="s">
        <v>67</v>
      </c>
      <c r="H47" s="294" t="s">
        <v>68</v>
      </c>
      <c r="I47" s="313"/>
    </row>
    <row r="48" s="286" customFormat="1" ht="30" customHeight="1" spans="1:9">
      <c r="A48" s="291">
        <v>46</v>
      </c>
      <c r="B48" s="316" t="s">
        <v>147</v>
      </c>
      <c r="C48" s="311" t="s">
        <v>148</v>
      </c>
      <c r="D48" s="317" t="s">
        <v>117</v>
      </c>
      <c r="E48" s="317">
        <v>1</v>
      </c>
      <c r="F48" s="318" t="s">
        <v>149</v>
      </c>
      <c r="G48" s="294" t="s">
        <v>67</v>
      </c>
      <c r="H48" s="294" t="s">
        <v>68</v>
      </c>
      <c r="I48" s="313"/>
    </row>
    <row r="49" ht="30" customHeight="1" spans="1:9">
      <c r="A49" s="319" t="s">
        <v>150</v>
      </c>
      <c r="B49" s="287"/>
      <c r="C49" s="287"/>
      <c r="D49" s="285"/>
      <c r="E49" s="285"/>
      <c r="F49" s="285"/>
      <c r="G49" s="285"/>
      <c r="H49" s="285"/>
      <c r="I49" s="287"/>
    </row>
    <row r="50" spans="1:9">
      <c r="A50" s="320" t="s">
        <v>151</v>
      </c>
      <c r="B50" s="320"/>
      <c r="C50" s="320"/>
      <c r="D50" s="320"/>
      <c r="E50" s="320"/>
      <c r="F50" s="320"/>
      <c r="G50" s="320"/>
      <c r="H50" s="285"/>
      <c r="I50" s="320"/>
    </row>
    <row r="51" ht="63" customHeight="1" spans="1:9">
      <c r="A51" s="320" t="s">
        <v>152</v>
      </c>
      <c r="B51" s="320"/>
      <c r="C51" s="320"/>
      <c r="D51" s="320"/>
      <c r="E51" s="320"/>
      <c r="F51" s="320"/>
      <c r="G51" s="320"/>
      <c r="H51" s="285"/>
      <c r="I51" s="320"/>
    </row>
    <row r="52" ht="79.5" customHeight="1" spans="1:9">
      <c r="A52" s="320" t="s">
        <v>159</v>
      </c>
      <c r="B52" s="320"/>
      <c r="C52" s="320"/>
      <c r="D52" s="320"/>
      <c r="E52" s="320"/>
      <c r="F52" s="320"/>
      <c r="G52" s="320"/>
      <c r="H52" s="285"/>
      <c r="I52" s="320"/>
    </row>
    <row r="53" ht="13.5" customHeight="1" spans="1:9">
      <c r="A53" s="320" t="s">
        <v>154</v>
      </c>
      <c r="B53" s="320"/>
      <c r="C53" s="320"/>
      <c r="D53" s="320"/>
      <c r="E53" s="320"/>
      <c r="F53" s="320"/>
      <c r="G53" s="320"/>
      <c r="H53" s="285"/>
      <c r="I53" s="320"/>
    </row>
  </sheetData>
  <mergeCells count="16">
    <mergeCell ref="A1:I1"/>
    <mergeCell ref="A50:I50"/>
    <mergeCell ref="A51:I51"/>
    <mergeCell ref="A52:I52"/>
    <mergeCell ref="A53:I53"/>
    <mergeCell ref="B3:B9"/>
    <mergeCell ref="B10:B16"/>
    <mergeCell ref="B17:B18"/>
    <mergeCell ref="B19:B20"/>
    <mergeCell ref="B22:B23"/>
    <mergeCell ref="B24:B25"/>
    <mergeCell ref="B26:B31"/>
    <mergeCell ref="B32:B37"/>
    <mergeCell ref="B38:B39"/>
    <mergeCell ref="B40:B46"/>
    <mergeCell ref="F40:F46"/>
  </mergeCell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3"/>
  <sheetViews>
    <sheetView topLeftCell="A46" workbookViewId="0">
      <selection activeCell="K41" sqref="K41"/>
    </sheetView>
  </sheetViews>
  <sheetFormatPr defaultColWidth="9.64545454545454" defaultRowHeight="14"/>
  <cols>
    <col min="1" max="1" width="6.25454545454545" style="321" customWidth="1"/>
    <col min="2" max="2" width="21.1272727272727" style="323" customWidth="1"/>
    <col min="3" max="3" width="38.7545454545455" style="323" customWidth="1"/>
    <col min="4" max="4" width="7.37272727272727" style="321" customWidth="1"/>
    <col min="5" max="5" width="11.8727272727273" style="321" customWidth="1"/>
    <col min="6" max="6" width="17" style="321" customWidth="1"/>
    <col min="7" max="7" width="10.3727272727273" style="321" customWidth="1"/>
    <col min="8" max="8" width="23.3727272727273" style="321" customWidth="1"/>
    <col min="9" max="9" width="28.8727272727273" style="323" customWidth="1"/>
    <col min="10" max="16384" width="15.3727272727273" style="323"/>
  </cols>
  <sheetData>
    <row r="1" ht="28.5" customHeight="1" spans="1:9">
      <c r="A1" s="324" t="s">
        <v>164</v>
      </c>
      <c r="B1" s="324"/>
      <c r="C1" s="324"/>
      <c r="D1" s="324"/>
      <c r="E1" s="324"/>
      <c r="F1" s="324"/>
      <c r="G1" s="324"/>
      <c r="H1" s="324"/>
      <c r="I1" s="324"/>
    </row>
    <row r="2" s="321" customFormat="1" ht="56" spans="1:9">
      <c r="A2" s="294" t="s">
        <v>1</v>
      </c>
      <c r="B2" s="294" t="s">
        <v>56</v>
      </c>
      <c r="C2" s="301" t="s">
        <v>57</v>
      </c>
      <c r="D2" s="294" t="s">
        <v>58</v>
      </c>
      <c r="E2" s="291" t="s">
        <v>59</v>
      </c>
      <c r="F2" s="294" t="s">
        <v>60</v>
      </c>
      <c r="G2" s="289" t="s">
        <v>61</v>
      </c>
      <c r="H2" s="294" t="s">
        <v>62</v>
      </c>
      <c r="I2" s="302" t="s">
        <v>12</v>
      </c>
    </row>
    <row r="3" s="321" customFormat="1" ht="30" customHeight="1" spans="1:9">
      <c r="A3" s="294">
        <v>1</v>
      </c>
      <c r="B3" s="294" t="s">
        <v>63</v>
      </c>
      <c r="C3" s="293" t="s">
        <v>64</v>
      </c>
      <c r="D3" s="294" t="s">
        <v>65</v>
      </c>
      <c r="E3" s="294">
        <v>2</v>
      </c>
      <c r="F3" s="294" t="s">
        <v>66</v>
      </c>
      <c r="G3" s="294" t="s">
        <v>67</v>
      </c>
      <c r="H3" s="294" t="s">
        <v>68</v>
      </c>
      <c r="I3" s="295"/>
    </row>
    <row r="4" s="321" customFormat="1" ht="30" customHeight="1" spans="1:9">
      <c r="A4" s="294">
        <v>2</v>
      </c>
      <c r="B4" s="294"/>
      <c r="C4" s="293" t="s">
        <v>69</v>
      </c>
      <c r="D4" s="294" t="s">
        <v>65</v>
      </c>
      <c r="E4" s="294">
        <v>3</v>
      </c>
      <c r="F4" s="296">
        <v>46174</v>
      </c>
      <c r="G4" s="294" t="s">
        <v>70</v>
      </c>
      <c r="H4" s="295" t="s">
        <v>71</v>
      </c>
      <c r="I4" s="295"/>
    </row>
    <row r="5" ht="30" customHeight="1" spans="1:9">
      <c r="A5" s="294">
        <v>3</v>
      </c>
      <c r="B5" s="294"/>
      <c r="C5" s="293" t="s">
        <v>72</v>
      </c>
      <c r="D5" s="294" t="s">
        <v>65</v>
      </c>
      <c r="E5" s="294">
        <v>2</v>
      </c>
      <c r="F5" s="294" t="s">
        <v>66</v>
      </c>
      <c r="G5" s="294" t="s">
        <v>67</v>
      </c>
      <c r="H5" s="294" t="s">
        <v>68</v>
      </c>
      <c r="I5" s="295"/>
    </row>
    <row r="6" ht="30" customHeight="1" spans="1:9">
      <c r="A6" s="294">
        <v>4</v>
      </c>
      <c r="B6" s="294"/>
      <c r="C6" s="293" t="s">
        <v>73</v>
      </c>
      <c r="D6" s="294" t="s">
        <v>65</v>
      </c>
      <c r="E6" s="294">
        <v>2</v>
      </c>
      <c r="F6" s="296">
        <v>46174</v>
      </c>
      <c r="G6" s="294" t="s">
        <v>70</v>
      </c>
      <c r="H6" s="295" t="s">
        <v>74</v>
      </c>
      <c r="I6" s="295"/>
    </row>
    <row r="7" ht="30" customHeight="1" spans="1:9">
      <c r="A7" s="294">
        <v>5</v>
      </c>
      <c r="B7" s="294"/>
      <c r="C7" s="293" t="s">
        <v>75</v>
      </c>
      <c r="D7" s="294" t="s">
        <v>65</v>
      </c>
      <c r="E7" s="294">
        <v>1</v>
      </c>
      <c r="F7" s="296">
        <v>46143</v>
      </c>
      <c r="G7" s="294" t="s">
        <v>67</v>
      </c>
      <c r="H7" s="294" t="s">
        <v>68</v>
      </c>
      <c r="I7" s="295"/>
    </row>
    <row r="8" ht="30" customHeight="1" spans="1:9">
      <c r="A8" s="294">
        <v>6</v>
      </c>
      <c r="B8" s="294"/>
      <c r="C8" s="293" t="s">
        <v>76</v>
      </c>
      <c r="D8" s="294" t="s">
        <v>65</v>
      </c>
      <c r="E8" s="294">
        <v>1</v>
      </c>
      <c r="F8" s="296">
        <v>46143</v>
      </c>
      <c r="G8" s="294" t="s">
        <v>67</v>
      </c>
      <c r="H8" s="294" t="s">
        <v>68</v>
      </c>
      <c r="I8" s="295" t="s">
        <v>77</v>
      </c>
    </row>
    <row r="9" ht="30" customHeight="1" spans="1:9">
      <c r="A9" s="294">
        <v>7</v>
      </c>
      <c r="B9" s="294"/>
      <c r="C9" s="293" t="s">
        <v>78</v>
      </c>
      <c r="D9" s="294" t="s">
        <v>65</v>
      </c>
      <c r="E9" s="294">
        <v>1</v>
      </c>
      <c r="F9" s="296">
        <v>46143</v>
      </c>
      <c r="G9" s="294" t="s">
        <v>67</v>
      </c>
      <c r="H9" s="294" t="s">
        <v>68</v>
      </c>
      <c r="I9" s="295" t="s">
        <v>79</v>
      </c>
    </row>
    <row r="10" ht="30" customHeight="1" spans="1:9">
      <c r="A10" s="294">
        <v>8</v>
      </c>
      <c r="B10" s="325"/>
      <c r="C10" s="293" t="s">
        <v>81</v>
      </c>
      <c r="D10" s="294" t="s">
        <v>65</v>
      </c>
      <c r="E10" s="294">
        <v>2</v>
      </c>
      <c r="F10" s="296">
        <v>46143</v>
      </c>
      <c r="G10" s="294" t="s">
        <v>67</v>
      </c>
      <c r="H10" s="294" t="s">
        <v>68</v>
      </c>
      <c r="I10" s="295"/>
    </row>
    <row r="11" ht="30" customHeight="1" spans="1:9">
      <c r="A11" s="294">
        <v>9</v>
      </c>
      <c r="B11" s="325" t="s">
        <v>80</v>
      </c>
      <c r="C11" s="293" t="s">
        <v>82</v>
      </c>
      <c r="D11" s="294" t="s">
        <v>65</v>
      </c>
      <c r="E11" s="294">
        <v>1</v>
      </c>
      <c r="F11" s="296">
        <v>46143</v>
      </c>
      <c r="G11" s="294" t="s">
        <v>67</v>
      </c>
      <c r="H11" s="294" t="s">
        <v>68</v>
      </c>
      <c r="I11" s="295" t="s">
        <v>83</v>
      </c>
    </row>
    <row r="12" ht="30" customHeight="1" spans="1:9">
      <c r="A12" s="294">
        <v>10</v>
      </c>
      <c r="B12" s="325"/>
      <c r="C12" s="293" t="s">
        <v>84</v>
      </c>
      <c r="D12" s="294" t="s">
        <v>65</v>
      </c>
      <c r="E12" s="294">
        <v>2</v>
      </c>
      <c r="F12" s="296">
        <v>46143</v>
      </c>
      <c r="G12" s="294" t="s">
        <v>67</v>
      </c>
      <c r="H12" s="294" t="s">
        <v>68</v>
      </c>
      <c r="I12" s="298"/>
    </row>
    <row r="13" ht="30" customHeight="1" spans="1:9">
      <c r="A13" s="294">
        <v>11</v>
      </c>
      <c r="B13" s="325"/>
      <c r="C13" s="293" t="s">
        <v>85</v>
      </c>
      <c r="D13" s="294" t="s">
        <v>65</v>
      </c>
      <c r="E13" s="294">
        <v>2</v>
      </c>
      <c r="F13" s="296">
        <v>46143</v>
      </c>
      <c r="G13" s="294" t="s">
        <v>67</v>
      </c>
      <c r="H13" s="294" t="s">
        <v>68</v>
      </c>
      <c r="I13" s="295"/>
    </row>
    <row r="14" ht="30" customHeight="1" spans="1:9">
      <c r="A14" s="294">
        <v>12</v>
      </c>
      <c r="B14" s="325"/>
      <c r="C14" s="293" t="s">
        <v>86</v>
      </c>
      <c r="D14" s="294" t="s">
        <v>65</v>
      </c>
      <c r="E14" s="294">
        <v>1</v>
      </c>
      <c r="F14" s="296">
        <v>46143</v>
      </c>
      <c r="G14" s="294" t="s">
        <v>67</v>
      </c>
      <c r="H14" s="294" t="s">
        <v>68</v>
      </c>
      <c r="I14" s="295"/>
    </row>
    <row r="15" ht="30" customHeight="1" spans="1:9">
      <c r="A15" s="294">
        <v>13</v>
      </c>
      <c r="B15" s="325"/>
      <c r="C15" s="286" t="s">
        <v>87</v>
      </c>
      <c r="D15" s="294" t="s">
        <v>65</v>
      </c>
      <c r="E15" s="294">
        <v>1</v>
      </c>
      <c r="F15" s="296">
        <v>46174</v>
      </c>
      <c r="G15" s="294" t="s">
        <v>70</v>
      </c>
      <c r="H15" s="295" t="s">
        <v>88</v>
      </c>
      <c r="I15" s="295"/>
    </row>
    <row r="16" ht="30" customHeight="1" spans="1:9">
      <c r="A16" s="294">
        <v>14</v>
      </c>
      <c r="B16" s="325"/>
      <c r="C16" s="293" t="s">
        <v>89</v>
      </c>
      <c r="D16" s="294" t="s">
        <v>65</v>
      </c>
      <c r="E16" s="294">
        <v>0</v>
      </c>
      <c r="F16" s="296" t="s">
        <v>157</v>
      </c>
      <c r="G16" s="294" t="s">
        <v>157</v>
      </c>
      <c r="H16" s="294" t="s">
        <v>68</v>
      </c>
      <c r="I16" s="295"/>
    </row>
    <row r="17" ht="30" customHeight="1" spans="1:10">
      <c r="A17" s="294">
        <v>15</v>
      </c>
      <c r="B17" s="326" t="s">
        <v>90</v>
      </c>
      <c r="C17" s="293" t="s">
        <v>91</v>
      </c>
      <c r="D17" s="294" t="s">
        <v>65</v>
      </c>
      <c r="E17" s="294">
        <v>4</v>
      </c>
      <c r="F17" s="296">
        <v>46143</v>
      </c>
      <c r="G17" s="294" t="s">
        <v>67</v>
      </c>
      <c r="H17" s="294" t="s">
        <v>68</v>
      </c>
      <c r="I17" s="295"/>
    </row>
    <row r="18" ht="30" customHeight="1" spans="1:10">
      <c r="A18" s="294">
        <v>16</v>
      </c>
      <c r="B18" s="327"/>
      <c r="C18" s="293" t="s">
        <v>92</v>
      </c>
      <c r="D18" s="301" t="s">
        <v>65</v>
      </c>
      <c r="E18" s="301">
        <v>1</v>
      </c>
      <c r="F18" s="296">
        <v>46174</v>
      </c>
      <c r="G18" s="301" t="s">
        <v>70</v>
      </c>
      <c r="H18" s="302" t="s">
        <v>93</v>
      </c>
      <c r="I18" s="295"/>
    </row>
    <row r="19" ht="30" customHeight="1" spans="1:10">
      <c r="A19" s="294">
        <v>17</v>
      </c>
      <c r="B19" s="294" t="s">
        <v>94</v>
      </c>
      <c r="C19" s="293" t="s">
        <v>95</v>
      </c>
      <c r="D19" s="294" t="s">
        <v>65</v>
      </c>
      <c r="E19" s="294">
        <v>36</v>
      </c>
      <c r="F19" s="296">
        <v>46174</v>
      </c>
      <c r="G19" s="294" t="s">
        <v>70</v>
      </c>
      <c r="H19" s="302" t="s">
        <v>96</v>
      </c>
      <c r="I19" s="295"/>
    </row>
    <row r="20" ht="30" customHeight="1" spans="1:10">
      <c r="A20" s="294">
        <v>18</v>
      </c>
      <c r="B20" s="294"/>
      <c r="C20" s="293" t="s">
        <v>97</v>
      </c>
      <c r="D20" s="294" t="s">
        <v>65</v>
      </c>
      <c r="E20" s="294">
        <v>3</v>
      </c>
      <c r="F20" s="296">
        <v>46174</v>
      </c>
      <c r="G20" s="294" t="s">
        <v>70</v>
      </c>
      <c r="H20" s="302" t="s">
        <v>96</v>
      </c>
      <c r="I20" s="295"/>
    </row>
    <row r="21" ht="30" customHeight="1" spans="1:10">
      <c r="A21" s="294">
        <v>19</v>
      </c>
      <c r="B21" s="327" t="s">
        <v>98</v>
      </c>
      <c r="C21" s="293" t="s">
        <v>99</v>
      </c>
      <c r="D21" s="294" t="s">
        <v>65</v>
      </c>
      <c r="E21" s="294">
        <v>4</v>
      </c>
      <c r="F21" s="296">
        <v>46174</v>
      </c>
      <c r="G21" s="294" t="s">
        <v>70</v>
      </c>
      <c r="H21" s="302" t="s">
        <v>96</v>
      </c>
      <c r="I21" s="295"/>
    </row>
    <row r="22" ht="30" customHeight="1" spans="1:10">
      <c r="A22" s="294">
        <v>20</v>
      </c>
      <c r="B22" s="326" t="s">
        <v>100</v>
      </c>
      <c r="C22" s="293" t="s">
        <v>101</v>
      </c>
      <c r="D22" s="294" t="s">
        <v>102</v>
      </c>
      <c r="E22" s="294">
        <v>7</v>
      </c>
      <c r="F22" s="296">
        <v>46143</v>
      </c>
      <c r="G22" s="294" t="s">
        <v>67</v>
      </c>
      <c r="H22" s="294" t="s">
        <v>68</v>
      </c>
      <c r="I22" s="295" t="s">
        <v>103</v>
      </c>
    </row>
    <row r="23" ht="30" customHeight="1" spans="1:10">
      <c r="A23" s="294">
        <v>21</v>
      </c>
      <c r="B23" s="327"/>
      <c r="C23" s="293" t="s">
        <v>104</v>
      </c>
      <c r="D23" s="294" t="s">
        <v>102</v>
      </c>
      <c r="E23" s="294">
        <v>1</v>
      </c>
      <c r="F23" s="296">
        <v>46143</v>
      </c>
      <c r="G23" s="294" t="s">
        <v>67</v>
      </c>
      <c r="H23" s="294" t="s">
        <v>68</v>
      </c>
      <c r="I23" s="295" t="s">
        <v>105</v>
      </c>
    </row>
    <row r="24" ht="30" customHeight="1" spans="1:10">
      <c r="A24" s="294">
        <v>22</v>
      </c>
      <c r="B24" s="326" t="s">
        <v>106</v>
      </c>
      <c r="C24" s="293" t="s">
        <v>107</v>
      </c>
      <c r="D24" s="294" t="s">
        <v>65</v>
      </c>
      <c r="E24" s="294">
        <v>1</v>
      </c>
      <c r="F24" s="296">
        <v>46143</v>
      </c>
      <c r="G24" s="294" t="s">
        <v>67</v>
      </c>
      <c r="H24" s="294" t="s">
        <v>68</v>
      </c>
      <c r="I24" s="295"/>
    </row>
    <row r="25" ht="30" customHeight="1" spans="1:10">
      <c r="A25" s="294">
        <v>23</v>
      </c>
      <c r="B25" s="325"/>
      <c r="C25" s="293" t="s">
        <v>108</v>
      </c>
      <c r="D25" s="294" t="s">
        <v>65</v>
      </c>
      <c r="E25" s="294">
        <v>1</v>
      </c>
      <c r="F25" s="296">
        <v>46143</v>
      </c>
      <c r="G25" s="294" t="s">
        <v>67</v>
      </c>
      <c r="H25" s="294" t="s">
        <v>68</v>
      </c>
      <c r="I25" s="295"/>
    </row>
    <row r="26" ht="30" customHeight="1" spans="1:10">
      <c r="A26" s="294">
        <v>24</v>
      </c>
      <c r="B26" s="294" t="s">
        <v>109</v>
      </c>
      <c r="C26" s="293" t="s">
        <v>110</v>
      </c>
      <c r="D26" s="294" t="s">
        <v>102</v>
      </c>
      <c r="E26" s="294">
        <v>16</v>
      </c>
      <c r="F26" s="296">
        <v>46143</v>
      </c>
      <c r="G26" s="294" t="s">
        <v>67</v>
      </c>
      <c r="H26" s="294" t="s">
        <v>68</v>
      </c>
      <c r="I26" s="294" t="s">
        <v>68</v>
      </c>
      <c r="J26" s="328"/>
    </row>
    <row r="27" ht="30" customHeight="1" spans="1:10">
      <c r="A27" s="294">
        <v>25</v>
      </c>
      <c r="B27" s="294"/>
      <c r="C27" s="293" t="s">
        <v>111</v>
      </c>
      <c r="D27" s="294" t="s">
        <v>102</v>
      </c>
      <c r="E27" s="294">
        <v>8</v>
      </c>
      <c r="F27" s="296">
        <v>46143</v>
      </c>
      <c r="G27" s="294" t="s">
        <v>67</v>
      </c>
      <c r="H27" s="294" t="s">
        <v>68</v>
      </c>
      <c r="I27" s="294" t="s">
        <v>68</v>
      </c>
      <c r="J27" s="328"/>
    </row>
    <row r="28" ht="30" customHeight="1" spans="1:10">
      <c r="A28" s="294">
        <v>26</v>
      </c>
      <c r="B28" s="294"/>
      <c r="C28" s="293" t="s">
        <v>112</v>
      </c>
      <c r="D28" s="294" t="s">
        <v>113</v>
      </c>
      <c r="E28" s="294">
        <v>8</v>
      </c>
      <c r="F28" s="296">
        <v>46143</v>
      </c>
      <c r="G28" s="294" t="s">
        <v>67</v>
      </c>
      <c r="H28" s="294" t="s">
        <v>68</v>
      </c>
      <c r="I28" s="294"/>
      <c r="J28" s="328"/>
    </row>
    <row r="29" ht="30" customHeight="1" spans="1:10">
      <c r="A29" s="294">
        <v>27</v>
      </c>
      <c r="B29" s="294"/>
      <c r="C29" s="293" t="s">
        <v>114</v>
      </c>
      <c r="D29" s="294" t="s">
        <v>65</v>
      </c>
      <c r="E29" s="294">
        <v>8</v>
      </c>
      <c r="F29" s="296">
        <v>46143</v>
      </c>
      <c r="G29" s="294" t="s">
        <v>67</v>
      </c>
      <c r="H29" s="294" t="s">
        <v>68</v>
      </c>
      <c r="I29" s="294"/>
      <c r="J29" s="328"/>
    </row>
    <row r="30" ht="30" customHeight="1" spans="1:10">
      <c r="A30" s="294">
        <v>28</v>
      </c>
      <c r="B30" s="294"/>
      <c r="C30" s="293" t="s">
        <v>115</v>
      </c>
      <c r="D30" s="294" t="s">
        <v>113</v>
      </c>
      <c r="E30" s="294">
        <v>8</v>
      </c>
      <c r="F30" s="296">
        <v>46143</v>
      </c>
      <c r="G30" s="294" t="s">
        <v>67</v>
      </c>
      <c r="H30" s="294" t="s">
        <v>68</v>
      </c>
      <c r="I30" s="294"/>
      <c r="J30" s="328"/>
    </row>
    <row r="31" ht="30" customHeight="1" spans="1:10">
      <c r="A31" s="294">
        <v>29</v>
      </c>
      <c r="B31" s="294"/>
      <c r="C31" s="293" t="s">
        <v>116</v>
      </c>
      <c r="D31" s="294" t="s">
        <v>117</v>
      </c>
      <c r="E31" s="294">
        <v>8</v>
      </c>
      <c r="F31" s="296">
        <v>46204</v>
      </c>
      <c r="G31" s="294" t="s">
        <v>67</v>
      </c>
      <c r="H31" s="294" t="s">
        <v>68</v>
      </c>
      <c r="I31" s="294" t="s">
        <v>68</v>
      </c>
      <c r="J31" s="328"/>
    </row>
    <row r="32" ht="30" customHeight="1" spans="1:10">
      <c r="A32" s="294">
        <v>30</v>
      </c>
      <c r="B32" s="326" t="s">
        <v>118</v>
      </c>
      <c r="C32" s="293" t="s">
        <v>119</v>
      </c>
      <c r="D32" s="294" t="s">
        <v>102</v>
      </c>
      <c r="E32" s="294">
        <v>8</v>
      </c>
      <c r="F32" s="296">
        <v>46143</v>
      </c>
      <c r="G32" s="294" t="s">
        <v>67</v>
      </c>
      <c r="H32" s="294" t="s">
        <v>68</v>
      </c>
      <c r="I32" s="295"/>
    </row>
    <row r="33" ht="30" customHeight="1" spans="1:10">
      <c r="A33" s="294">
        <v>31</v>
      </c>
      <c r="B33" s="325"/>
      <c r="C33" s="293" t="s">
        <v>120</v>
      </c>
      <c r="D33" s="294" t="s">
        <v>113</v>
      </c>
      <c r="E33" s="294">
        <v>0</v>
      </c>
      <c r="F33" s="296">
        <v>46143</v>
      </c>
      <c r="G33" s="294" t="s">
        <v>67</v>
      </c>
      <c r="H33" s="294" t="s">
        <v>68</v>
      </c>
      <c r="I33" s="295"/>
    </row>
    <row r="34" ht="30" customHeight="1" spans="1:10">
      <c r="A34" s="294">
        <v>32</v>
      </c>
      <c r="B34" s="325"/>
      <c r="C34" s="293" t="s">
        <v>121</v>
      </c>
      <c r="D34" s="294" t="s">
        <v>65</v>
      </c>
      <c r="E34" s="294">
        <v>1</v>
      </c>
      <c r="F34" s="296">
        <v>46143</v>
      </c>
      <c r="G34" s="294" t="s">
        <v>67</v>
      </c>
      <c r="H34" s="294" t="s">
        <v>68</v>
      </c>
      <c r="I34" s="295" t="s">
        <v>122</v>
      </c>
    </row>
    <row r="35" ht="30" customHeight="1" spans="1:10">
      <c r="A35" s="294">
        <v>33</v>
      </c>
      <c r="B35" s="325"/>
      <c r="C35" s="293" t="s">
        <v>123</v>
      </c>
      <c r="D35" s="294" t="s">
        <v>113</v>
      </c>
      <c r="E35" s="294">
        <v>21</v>
      </c>
      <c r="F35" s="296">
        <v>46143</v>
      </c>
      <c r="G35" s="294" t="s">
        <v>67</v>
      </c>
      <c r="H35" s="294" t="s">
        <v>68</v>
      </c>
      <c r="I35" s="295"/>
    </row>
    <row r="36" s="322" customFormat="1" ht="30" customHeight="1" spans="1:10">
      <c r="A36" s="294">
        <v>34</v>
      </c>
      <c r="B36" s="325"/>
      <c r="C36" s="304" t="s">
        <v>124</v>
      </c>
      <c r="D36" s="305" t="s">
        <v>125</v>
      </c>
      <c r="E36" s="305">
        <v>0</v>
      </c>
      <c r="F36" s="296">
        <v>46143</v>
      </c>
      <c r="G36" s="305" t="s">
        <v>67</v>
      </c>
      <c r="H36" s="294" t="s">
        <v>68</v>
      </c>
      <c r="I36" s="305" t="s">
        <v>68</v>
      </c>
      <c r="J36" s="329"/>
    </row>
    <row r="37" ht="30" customHeight="1" spans="1:10">
      <c r="A37" s="294">
        <v>35</v>
      </c>
      <c r="B37" s="327"/>
      <c r="C37" s="306" t="s">
        <v>126</v>
      </c>
      <c r="D37" s="309" t="s">
        <v>102</v>
      </c>
      <c r="E37" s="330">
        <v>2</v>
      </c>
      <c r="F37" s="296">
        <v>46143</v>
      </c>
      <c r="G37" s="309" t="s">
        <v>67</v>
      </c>
      <c r="H37" s="309" t="s">
        <v>68</v>
      </c>
      <c r="I37" s="310"/>
    </row>
    <row r="38" ht="30" customHeight="1" spans="1:10">
      <c r="A38" s="294">
        <v>36</v>
      </c>
      <c r="B38" s="325" t="s">
        <v>127</v>
      </c>
      <c r="C38" s="293" t="s">
        <v>128</v>
      </c>
      <c r="D38" s="294" t="s">
        <v>129</v>
      </c>
      <c r="E38" s="301">
        <v>1</v>
      </c>
      <c r="F38" s="296">
        <v>46143</v>
      </c>
      <c r="G38" s="294" t="s">
        <v>67</v>
      </c>
      <c r="H38" s="294" t="s">
        <v>68</v>
      </c>
      <c r="I38" s="295" t="s">
        <v>130</v>
      </c>
    </row>
    <row r="39" ht="30" customHeight="1" spans="1:10">
      <c r="A39" s="294">
        <v>37</v>
      </c>
      <c r="B39" s="327"/>
      <c r="C39" s="293" t="s">
        <v>131</v>
      </c>
      <c r="D39" s="294" t="s">
        <v>117</v>
      </c>
      <c r="E39" s="301">
        <v>1</v>
      </c>
      <c r="F39" s="296">
        <v>46143</v>
      </c>
      <c r="G39" s="294" t="s">
        <v>67</v>
      </c>
      <c r="H39" s="294" t="s">
        <v>68</v>
      </c>
      <c r="I39" s="295" t="s">
        <v>132</v>
      </c>
    </row>
    <row r="40" ht="60" customHeight="1" spans="1:10">
      <c r="A40" s="294">
        <v>38</v>
      </c>
      <c r="B40" s="326" t="s">
        <v>133</v>
      </c>
      <c r="C40" s="311" t="s">
        <v>134</v>
      </c>
      <c r="D40" s="294" t="s">
        <v>117</v>
      </c>
      <c r="E40" s="294">
        <f>E3+E4+E5+E6+E7+E10+E11+E12+E13+E24</f>
        <v>18</v>
      </c>
      <c r="F40" s="296" t="s">
        <v>135</v>
      </c>
      <c r="G40" s="294" t="s">
        <v>67</v>
      </c>
      <c r="H40" s="294" t="s">
        <v>68</v>
      </c>
      <c r="I40" s="295" t="s">
        <v>136</v>
      </c>
    </row>
    <row r="41" ht="60" customHeight="1" spans="1:10">
      <c r="A41" s="294">
        <v>39</v>
      </c>
      <c r="B41" s="325"/>
      <c r="C41" s="311" t="s">
        <v>137</v>
      </c>
      <c r="D41" s="294" t="s">
        <v>117</v>
      </c>
      <c r="E41" s="294">
        <f>E40</f>
        <v>18</v>
      </c>
      <c r="F41" s="296"/>
      <c r="G41" s="294" t="s">
        <v>67</v>
      </c>
      <c r="H41" s="294" t="s">
        <v>68</v>
      </c>
      <c r="I41" s="295" t="s">
        <v>136</v>
      </c>
    </row>
    <row r="42" ht="60" customHeight="1" spans="1:10">
      <c r="A42" s="294">
        <v>40</v>
      </c>
      <c r="B42" s="325"/>
      <c r="C42" s="311" t="s">
        <v>138</v>
      </c>
      <c r="D42" s="294" t="s">
        <v>117</v>
      </c>
      <c r="E42" s="294">
        <f>E8+E9+E14+E15+E16+E17+E18+E19+E20+E21+E22+E23+E25+E34</f>
        <v>62</v>
      </c>
      <c r="F42" s="296"/>
      <c r="G42" s="294" t="s">
        <v>67</v>
      </c>
      <c r="H42" s="294" t="s">
        <v>68</v>
      </c>
      <c r="I42" s="312" t="s">
        <v>139</v>
      </c>
    </row>
    <row r="43" ht="30" customHeight="1" spans="1:10">
      <c r="A43" s="294">
        <v>41</v>
      </c>
      <c r="B43" s="325"/>
      <c r="C43" s="311" t="s">
        <v>140</v>
      </c>
      <c r="D43" s="294" t="s">
        <v>113</v>
      </c>
      <c r="E43" s="294">
        <v>20</v>
      </c>
      <c r="F43" s="296"/>
      <c r="G43" s="294" t="s">
        <v>67</v>
      </c>
      <c r="H43" s="294" t="s">
        <v>68</v>
      </c>
      <c r="I43" s="295" t="s">
        <v>141</v>
      </c>
    </row>
    <row r="44" ht="30" customHeight="1" spans="1:10">
      <c r="A44" s="294">
        <v>42</v>
      </c>
      <c r="B44" s="325"/>
      <c r="C44" s="311" t="s">
        <v>142</v>
      </c>
      <c r="D44" s="294" t="s">
        <v>117</v>
      </c>
      <c r="E44" s="294">
        <v>3</v>
      </c>
      <c r="F44" s="296"/>
      <c r="G44" s="294" t="s">
        <v>67</v>
      </c>
      <c r="H44" s="294" t="s">
        <v>68</v>
      </c>
      <c r="I44" s="295" t="s">
        <v>11</v>
      </c>
    </row>
    <row r="45" ht="30" customHeight="1" spans="1:10">
      <c r="A45" s="294">
        <v>43</v>
      </c>
      <c r="B45" s="325"/>
      <c r="C45" s="311" t="s">
        <v>143</v>
      </c>
      <c r="D45" s="294" t="s">
        <v>113</v>
      </c>
      <c r="E45" s="294">
        <v>20</v>
      </c>
      <c r="F45" s="296"/>
      <c r="G45" s="294" t="s">
        <v>67</v>
      </c>
      <c r="H45" s="294" t="s">
        <v>68</v>
      </c>
      <c r="I45" s="295" t="s">
        <v>11</v>
      </c>
    </row>
    <row r="46" ht="30" customHeight="1" spans="1:10">
      <c r="A46" s="294">
        <v>44</v>
      </c>
      <c r="B46" s="325"/>
      <c r="C46" s="311" t="s">
        <v>144</v>
      </c>
      <c r="D46" s="294" t="s">
        <v>117</v>
      </c>
      <c r="E46" s="294">
        <v>3</v>
      </c>
      <c r="F46" s="296"/>
      <c r="G46" s="294" t="s">
        <v>67</v>
      </c>
      <c r="H46" s="294" t="s">
        <v>68</v>
      </c>
      <c r="I46" s="313" t="s">
        <v>11</v>
      </c>
    </row>
    <row r="47" ht="30" customHeight="1" spans="1:10">
      <c r="A47" s="294">
        <v>45</v>
      </c>
      <c r="B47" s="331" t="s">
        <v>145</v>
      </c>
      <c r="C47" s="311" t="s">
        <v>146</v>
      </c>
      <c r="D47" s="294" t="s">
        <v>102</v>
      </c>
      <c r="E47" s="301">
        <v>1</v>
      </c>
      <c r="F47" s="315">
        <v>46143</v>
      </c>
      <c r="G47" s="294" t="s">
        <v>67</v>
      </c>
      <c r="H47" s="294" t="s">
        <v>68</v>
      </c>
      <c r="I47" s="313"/>
    </row>
    <row r="48" s="286" customFormat="1" ht="30" customHeight="1" spans="1:10">
      <c r="A48" s="291">
        <v>46</v>
      </c>
      <c r="B48" s="316" t="s">
        <v>147</v>
      </c>
      <c r="C48" s="311" t="s">
        <v>148</v>
      </c>
      <c r="D48" s="317" t="s">
        <v>117</v>
      </c>
      <c r="E48" s="317">
        <v>1</v>
      </c>
      <c r="F48" s="318" t="s">
        <v>149</v>
      </c>
      <c r="G48" s="294" t="s">
        <v>67</v>
      </c>
      <c r="H48" s="294" t="s">
        <v>68</v>
      </c>
      <c r="I48" s="313"/>
    </row>
    <row r="49" ht="20.1" customHeight="1" spans="1:9">
      <c r="A49" s="319" t="s">
        <v>150</v>
      </c>
      <c r="B49" s="287"/>
      <c r="C49" s="287"/>
      <c r="D49" s="285"/>
      <c r="E49" s="285"/>
      <c r="F49" s="285"/>
      <c r="G49" s="285"/>
      <c r="H49" s="285"/>
      <c r="I49" s="287"/>
    </row>
    <row r="50" ht="17.1" customHeight="1" spans="1:9">
      <c r="A50" s="320" t="s">
        <v>151</v>
      </c>
      <c r="B50" s="320"/>
      <c r="C50" s="320"/>
      <c r="D50" s="320"/>
      <c r="E50" s="320"/>
      <c r="F50" s="320"/>
      <c r="G50" s="320"/>
      <c r="H50" s="285"/>
      <c r="I50" s="320"/>
    </row>
    <row r="51" ht="61.5" customHeight="1" spans="1:9">
      <c r="A51" s="320" t="s">
        <v>152</v>
      </c>
      <c r="B51" s="320"/>
      <c r="C51" s="320"/>
      <c r="D51" s="320"/>
      <c r="E51" s="320"/>
      <c r="F51" s="320"/>
      <c r="G51" s="320"/>
      <c r="H51" s="285"/>
      <c r="I51" s="320"/>
    </row>
    <row r="52" ht="78.6" customHeight="1" spans="1:9">
      <c r="A52" s="320" t="s">
        <v>153</v>
      </c>
      <c r="B52" s="320"/>
      <c r="C52" s="320"/>
      <c r="D52" s="320"/>
      <c r="E52" s="320"/>
      <c r="F52" s="320"/>
      <c r="G52" s="320"/>
      <c r="H52" s="285"/>
      <c r="I52" s="320"/>
    </row>
    <row r="53" s="322" customFormat="1" ht="24" customHeight="1" spans="1:9">
      <c r="A53" s="320" t="s">
        <v>154</v>
      </c>
      <c r="B53" s="320"/>
      <c r="C53" s="320"/>
      <c r="D53" s="320"/>
      <c r="E53" s="320"/>
      <c r="F53" s="320"/>
      <c r="G53" s="320"/>
      <c r="H53" s="285"/>
      <c r="I53" s="320"/>
    </row>
  </sheetData>
  <mergeCells count="16">
    <mergeCell ref="A1:I1"/>
    <mergeCell ref="A50:I50"/>
    <mergeCell ref="A51:I51"/>
    <mergeCell ref="A52:I52"/>
    <mergeCell ref="A53:I53"/>
    <mergeCell ref="B3:B9"/>
    <mergeCell ref="B11:B16"/>
    <mergeCell ref="B17:B18"/>
    <mergeCell ref="B19:B20"/>
    <mergeCell ref="B22:B23"/>
    <mergeCell ref="B24:B25"/>
    <mergeCell ref="B26:B31"/>
    <mergeCell ref="B32:B37"/>
    <mergeCell ref="B38:B39"/>
    <mergeCell ref="B40:B46"/>
    <mergeCell ref="F40:F46"/>
  </mergeCells>
  <pageMargins left="0.75" right="0.75" top="1" bottom="1" header="0.5" footer="0.5"/>
  <pageSetup paperSize="8" scale="68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3"/>
  <sheetViews>
    <sheetView topLeftCell="A40" workbookViewId="0">
      <selection activeCell="A51" sqref="A51:I51"/>
    </sheetView>
  </sheetViews>
  <sheetFormatPr defaultColWidth="9.64545454545454" defaultRowHeight="14"/>
  <cols>
    <col min="1" max="1" width="6.25454545454545" style="285" customWidth="1"/>
    <col min="2" max="2" width="21.1272727272727" style="287" customWidth="1"/>
    <col min="3" max="3" width="38.7545454545455" style="287" customWidth="1"/>
    <col min="4" max="4" width="7.37272727272727" style="285" customWidth="1"/>
    <col min="5" max="5" width="11.8727272727273" style="285" customWidth="1"/>
    <col min="6" max="6" width="17" style="285" customWidth="1"/>
    <col min="7" max="7" width="10.3727272727273" style="285" customWidth="1"/>
    <col min="8" max="8" width="23.3727272727273" style="285" customWidth="1"/>
    <col min="9" max="9" width="28.8727272727273" style="287" customWidth="1"/>
    <col min="10" max="16384" width="15.3727272727273" style="287"/>
  </cols>
  <sheetData>
    <row r="1" ht="28.5" customHeight="1" spans="1:9">
      <c r="A1" s="288" t="s">
        <v>165</v>
      </c>
      <c r="B1" s="288"/>
      <c r="C1" s="288"/>
      <c r="D1" s="288"/>
      <c r="E1" s="288"/>
      <c r="F1" s="288"/>
      <c r="G1" s="288"/>
      <c r="H1" s="288"/>
      <c r="I1" s="288"/>
    </row>
    <row r="2" s="285" customFormat="1" ht="56" spans="1:9">
      <c r="A2" s="289" t="s">
        <v>1</v>
      </c>
      <c r="B2" s="289" t="s">
        <v>56</v>
      </c>
      <c r="C2" s="290" t="s">
        <v>57</v>
      </c>
      <c r="D2" s="289" t="s">
        <v>58</v>
      </c>
      <c r="E2" s="291" t="s">
        <v>59</v>
      </c>
      <c r="F2" s="289" t="s">
        <v>60</v>
      </c>
      <c r="G2" s="289" t="s">
        <v>61</v>
      </c>
      <c r="H2" s="289" t="s">
        <v>62</v>
      </c>
      <c r="I2" s="292" t="s">
        <v>12</v>
      </c>
    </row>
    <row r="3" s="285" customFormat="1" ht="30" customHeight="1" spans="1:9">
      <c r="A3" s="289">
        <v>1</v>
      </c>
      <c r="B3" s="289" t="s">
        <v>63</v>
      </c>
      <c r="C3" s="293" t="s">
        <v>64</v>
      </c>
      <c r="D3" s="289" t="s">
        <v>65</v>
      </c>
      <c r="E3" s="289">
        <v>3</v>
      </c>
      <c r="F3" s="294" t="s">
        <v>66</v>
      </c>
      <c r="G3" s="294" t="s">
        <v>67</v>
      </c>
      <c r="H3" s="294" t="s">
        <v>68</v>
      </c>
      <c r="I3" s="295"/>
    </row>
    <row r="4" s="285" customFormat="1" ht="30" customHeight="1" spans="1:9">
      <c r="A4" s="289">
        <v>2</v>
      </c>
      <c r="B4" s="289"/>
      <c r="C4" s="293" t="s">
        <v>69</v>
      </c>
      <c r="D4" s="289" t="s">
        <v>65</v>
      </c>
      <c r="E4" s="289">
        <v>3</v>
      </c>
      <c r="F4" s="296">
        <v>46174</v>
      </c>
      <c r="G4" s="294" t="s">
        <v>70</v>
      </c>
      <c r="H4" s="295" t="s">
        <v>71</v>
      </c>
      <c r="I4" s="295"/>
    </row>
    <row r="5" s="285" customFormat="1" ht="30" customHeight="1" spans="1:9">
      <c r="A5" s="289">
        <v>3</v>
      </c>
      <c r="B5" s="289"/>
      <c r="C5" s="293" t="s">
        <v>72</v>
      </c>
      <c r="D5" s="289" t="s">
        <v>65</v>
      </c>
      <c r="E5" s="289">
        <v>2</v>
      </c>
      <c r="F5" s="294" t="s">
        <v>66</v>
      </c>
      <c r="G5" s="294" t="s">
        <v>67</v>
      </c>
      <c r="H5" s="294" t="s">
        <v>68</v>
      </c>
      <c r="I5" s="295"/>
    </row>
    <row r="6" ht="30" customHeight="1" spans="1:9">
      <c r="A6" s="289">
        <v>4</v>
      </c>
      <c r="B6" s="289"/>
      <c r="C6" s="293" t="s">
        <v>73</v>
      </c>
      <c r="D6" s="289" t="s">
        <v>65</v>
      </c>
      <c r="E6" s="289">
        <v>3</v>
      </c>
      <c r="F6" s="296">
        <v>46174</v>
      </c>
      <c r="G6" s="294" t="s">
        <v>70</v>
      </c>
      <c r="H6" s="295" t="s">
        <v>74</v>
      </c>
      <c r="I6" s="295"/>
    </row>
    <row r="7" ht="30" customHeight="1" spans="1:9">
      <c r="A7" s="289">
        <v>5</v>
      </c>
      <c r="B7" s="289"/>
      <c r="C7" s="293" t="s">
        <v>75</v>
      </c>
      <c r="D7" s="289" t="s">
        <v>65</v>
      </c>
      <c r="E7" s="289">
        <v>0</v>
      </c>
      <c r="F7" s="296">
        <v>46143</v>
      </c>
      <c r="G7" s="294" t="s">
        <v>67</v>
      </c>
      <c r="H7" s="294" t="s">
        <v>68</v>
      </c>
      <c r="I7" s="295"/>
    </row>
    <row r="8" ht="30" customHeight="1" spans="1:9">
      <c r="A8" s="289">
        <v>6</v>
      </c>
      <c r="B8" s="289"/>
      <c r="C8" s="293" t="s">
        <v>76</v>
      </c>
      <c r="D8" s="289" t="s">
        <v>65</v>
      </c>
      <c r="E8" s="289">
        <v>1</v>
      </c>
      <c r="F8" s="296">
        <v>46143</v>
      </c>
      <c r="G8" s="294" t="s">
        <v>67</v>
      </c>
      <c r="H8" s="294" t="s">
        <v>68</v>
      </c>
      <c r="I8" s="295" t="s">
        <v>77</v>
      </c>
    </row>
    <row r="9" ht="30" customHeight="1" spans="1:9">
      <c r="A9" s="289">
        <v>7</v>
      </c>
      <c r="B9" s="289"/>
      <c r="C9" s="293" t="s">
        <v>78</v>
      </c>
      <c r="D9" s="289" t="s">
        <v>65</v>
      </c>
      <c r="E9" s="289">
        <v>1</v>
      </c>
      <c r="F9" s="296">
        <v>46143</v>
      </c>
      <c r="G9" s="294" t="s">
        <v>67</v>
      </c>
      <c r="H9" s="294" t="s">
        <v>68</v>
      </c>
      <c r="I9" s="295" t="s">
        <v>79</v>
      </c>
    </row>
    <row r="10" ht="30" customHeight="1" spans="1:9">
      <c r="A10" s="289">
        <v>8</v>
      </c>
      <c r="B10" s="297"/>
      <c r="C10" s="293" t="s">
        <v>81</v>
      </c>
      <c r="D10" s="289" t="s">
        <v>65</v>
      </c>
      <c r="E10" s="289">
        <v>2</v>
      </c>
      <c r="F10" s="296">
        <v>46143</v>
      </c>
      <c r="G10" s="294" t="s">
        <v>67</v>
      </c>
      <c r="H10" s="294" t="s">
        <v>68</v>
      </c>
      <c r="I10" s="295"/>
    </row>
    <row r="11" ht="30" customHeight="1" spans="1:9">
      <c r="A11" s="289">
        <v>9</v>
      </c>
      <c r="B11" s="297" t="s">
        <v>80</v>
      </c>
      <c r="C11" s="293" t="s">
        <v>82</v>
      </c>
      <c r="D11" s="289" t="s">
        <v>65</v>
      </c>
      <c r="E11" s="289">
        <v>1</v>
      </c>
      <c r="F11" s="296">
        <v>46143</v>
      </c>
      <c r="G11" s="294" t="s">
        <v>67</v>
      </c>
      <c r="H11" s="294" t="s">
        <v>68</v>
      </c>
      <c r="I11" s="295" t="s">
        <v>83</v>
      </c>
    </row>
    <row r="12" ht="30" customHeight="1" spans="1:9">
      <c r="A12" s="289">
        <v>10</v>
      </c>
      <c r="B12" s="297"/>
      <c r="C12" s="293" t="s">
        <v>84</v>
      </c>
      <c r="D12" s="289" t="s">
        <v>65</v>
      </c>
      <c r="E12" s="289">
        <v>2</v>
      </c>
      <c r="F12" s="296">
        <v>46143</v>
      </c>
      <c r="G12" s="294" t="s">
        <v>67</v>
      </c>
      <c r="H12" s="294" t="s">
        <v>68</v>
      </c>
      <c r="I12" s="298"/>
    </row>
    <row r="13" ht="30" customHeight="1" spans="1:9">
      <c r="A13" s="289">
        <v>11</v>
      </c>
      <c r="B13" s="297"/>
      <c r="C13" s="293" t="s">
        <v>85</v>
      </c>
      <c r="D13" s="289" t="s">
        <v>65</v>
      </c>
      <c r="E13" s="289">
        <v>1</v>
      </c>
      <c r="F13" s="296">
        <v>46143</v>
      </c>
      <c r="G13" s="294" t="s">
        <v>67</v>
      </c>
      <c r="H13" s="294" t="s">
        <v>68</v>
      </c>
      <c r="I13" s="295"/>
    </row>
    <row r="14" ht="30" customHeight="1" spans="1:9">
      <c r="A14" s="289">
        <v>12</v>
      </c>
      <c r="B14" s="297"/>
      <c r="C14" s="293" t="s">
        <v>86</v>
      </c>
      <c r="D14" s="289" t="s">
        <v>65</v>
      </c>
      <c r="E14" s="289">
        <v>2</v>
      </c>
      <c r="F14" s="296">
        <v>46143</v>
      </c>
      <c r="G14" s="294" t="s">
        <v>67</v>
      </c>
      <c r="H14" s="294" t="s">
        <v>68</v>
      </c>
      <c r="I14" s="295"/>
    </row>
    <row r="15" ht="30" customHeight="1" spans="1:9">
      <c r="A15" s="289">
        <v>13</v>
      </c>
      <c r="B15" s="297"/>
      <c r="C15" s="286" t="s">
        <v>87</v>
      </c>
      <c r="D15" s="289" t="s">
        <v>65</v>
      </c>
      <c r="E15" s="289">
        <v>1</v>
      </c>
      <c r="F15" s="296">
        <v>46174</v>
      </c>
      <c r="G15" s="294" t="s">
        <v>70</v>
      </c>
      <c r="H15" s="295" t="s">
        <v>88</v>
      </c>
      <c r="I15" s="295"/>
    </row>
    <row r="16" ht="30" customHeight="1" spans="1:9">
      <c r="A16" s="289">
        <v>14</v>
      </c>
      <c r="B16" s="297"/>
      <c r="C16" s="293" t="s">
        <v>89</v>
      </c>
      <c r="D16" s="289" t="s">
        <v>65</v>
      </c>
      <c r="E16" s="289">
        <v>0</v>
      </c>
      <c r="F16" s="296" t="s">
        <v>157</v>
      </c>
      <c r="G16" s="294" t="s">
        <v>157</v>
      </c>
      <c r="H16" s="294" t="s">
        <v>68</v>
      </c>
      <c r="I16" s="295"/>
    </row>
    <row r="17" ht="30" customHeight="1" spans="1:10">
      <c r="A17" s="289">
        <v>15</v>
      </c>
      <c r="B17" s="299" t="s">
        <v>90</v>
      </c>
      <c r="C17" s="293" t="s">
        <v>91</v>
      </c>
      <c r="D17" s="289" t="s">
        <v>65</v>
      </c>
      <c r="E17" s="289">
        <v>4</v>
      </c>
      <c r="F17" s="296">
        <v>46143</v>
      </c>
      <c r="G17" s="294" t="s">
        <v>67</v>
      </c>
      <c r="H17" s="294" t="s">
        <v>68</v>
      </c>
      <c r="I17" s="295"/>
    </row>
    <row r="18" ht="30" customHeight="1" spans="1:10">
      <c r="A18" s="289">
        <v>16</v>
      </c>
      <c r="B18" s="300"/>
      <c r="C18" s="293" t="s">
        <v>92</v>
      </c>
      <c r="D18" s="290" t="s">
        <v>65</v>
      </c>
      <c r="E18" s="290">
        <v>1</v>
      </c>
      <c r="F18" s="296">
        <v>46174</v>
      </c>
      <c r="G18" s="301" t="s">
        <v>70</v>
      </c>
      <c r="H18" s="302" t="s">
        <v>93</v>
      </c>
      <c r="I18" s="295"/>
    </row>
    <row r="19" ht="30" customHeight="1" spans="1:10">
      <c r="A19" s="289">
        <v>17</v>
      </c>
      <c r="B19" s="289" t="s">
        <v>94</v>
      </c>
      <c r="C19" s="293" t="s">
        <v>95</v>
      </c>
      <c r="D19" s="289" t="s">
        <v>65</v>
      </c>
      <c r="E19" s="289">
        <v>59</v>
      </c>
      <c r="F19" s="296">
        <v>46174</v>
      </c>
      <c r="G19" s="294" t="s">
        <v>70</v>
      </c>
      <c r="H19" s="302" t="s">
        <v>96</v>
      </c>
      <c r="I19" s="295"/>
    </row>
    <row r="20" ht="30" customHeight="1" spans="1:10">
      <c r="A20" s="289">
        <v>18</v>
      </c>
      <c r="B20" s="289"/>
      <c r="C20" s="293" t="s">
        <v>97</v>
      </c>
      <c r="D20" s="289" t="s">
        <v>65</v>
      </c>
      <c r="E20" s="289">
        <v>3</v>
      </c>
      <c r="F20" s="296">
        <v>46174</v>
      </c>
      <c r="G20" s="294" t="s">
        <v>70</v>
      </c>
      <c r="H20" s="302" t="s">
        <v>96</v>
      </c>
      <c r="I20" s="295"/>
    </row>
    <row r="21" ht="30" customHeight="1" spans="1:10">
      <c r="A21" s="289">
        <v>19</v>
      </c>
      <c r="B21" s="300" t="s">
        <v>98</v>
      </c>
      <c r="C21" s="293" t="s">
        <v>99</v>
      </c>
      <c r="D21" s="289" t="s">
        <v>65</v>
      </c>
      <c r="E21" s="289">
        <v>4</v>
      </c>
      <c r="F21" s="296">
        <v>46174</v>
      </c>
      <c r="G21" s="294" t="s">
        <v>70</v>
      </c>
      <c r="H21" s="302" t="s">
        <v>96</v>
      </c>
      <c r="I21" s="295"/>
    </row>
    <row r="22" ht="30" customHeight="1" spans="1:10">
      <c r="A22" s="289">
        <v>20</v>
      </c>
      <c r="B22" s="299" t="s">
        <v>100</v>
      </c>
      <c r="C22" s="293" t="s">
        <v>101</v>
      </c>
      <c r="D22" s="289" t="s">
        <v>102</v>
      </c>
      <c r="E22" s="289">
        <v>9</v>
      </c>
      <c r="F22" s="296">
        <v>46143</v>
      </c>
      <c r="G22" s="294" t="s">
        <v>67</v>
      </c>
      <c r="H22" s="294" t="s">
        <v>68</v>
      </c>
      <c r="I22" s="295" t="s">
        <v>103</v>
      </c>
    </row>
    <row r="23" ht="30" customHeight="1" spans="1:10">
      <c r="A23" s="289">
        <v>21</v>
      </c>
      <c r="B23" s="300"/>
      <c r="C23" s="293" t="s">
        <v>104</v>
      </c>
      <c r="D23" s="289" t="s">
        <v>102</v>
      </c>
      <c r="E23" s="289">
        <v>1</v>
      </c>
      <c r="F23" s="296">
        <v>46143</v>
      </c>
      <c r="G23" s="294" t="s">
        <v>67</v>
      </c>
      <c r="H23" s="294" t="s">
        <v>68</v>
      </c>
      <c r="I23" s="295" t="s">
        <v>105</v>
      </c>
    </row>
    <row r="24" ht="30" customHeight="1" spans="1:10">
      <c r="A24" s="289">
        <v>22</v>
      </c>
      <c r="B24" s="299" t="s">
        <v>106</v>
      </c>
      <c r="C24" s="293" t="s">
        <v>107</v>
      </c>
      <c r="D24" s="289" t="s">
        <v>65</v>
      </c>
      <c r="E24" s="289">
        <v>1</v>
      </c>
      <c r="F24" s="296">
        <v>46143</v>
      </c>
      <c r="G24" s="294" t="s">
        <v>67</v>
      </c>
      <c r="H24" s="294" t="s">
        <v>68</v>
      </c>
      <c r="I24" s="295"/>
    </row>
    <row r="25" ht="30" customHeight="1" spans="1:10">
      <c r="A25" s="289">
        <v>23</v>
      </c>
      <c r="B25" s="297"/>
      <c r="C25" s="293" t="s">
        <v>108</v>
      </c>
      <c r="D25" s="289" t="s">
        <v>65</v>
      </c>
      <c r="E25" s="289">
        <v>1</v>
      </c>
      <c r="F25" s="296">
        <v>46143</v>
      </c>
      <c r="G25" s="294" t="s">
        <v>67</v>
      </c>
      <c r="H25" s="294" t="s">
        <v>68</v>
      </c>
      <c r="I25" s="295"/>
    </row>
    <row r="26" ht="30" customHeight="1" spans="1:10">
      <c r="A26" s="289">
        <v>24</v>
      </c>
      <c r="B26" s="289" t="s">
        <v>109</v>
      </c>
      <c r="C26" s="293" t="s">
        <v>110</v>
      </c>
      <c r="D26" s="289" t="s">
        <v>102</v>
      </c>
      <c r="E26" s="289">
        <v>2</v>
      </c>
      <c r="F26" s="296">
        <v>46143</v>
      </c>
      <c r="G26" s="294" t="s">
        <v>67</v>
      </c>
      <c r="H26" s="294" t="s">
        <v>68</v>
      </c>
      <c r="I26" s="294" t="s">
        <v>68</v>
      </c>
      <c r="J26" s="303"/>
    </row>
    <row r="27" ht="30" customHeight="1" spans="1:10">
      <c r="A27" s="289">
        <v>25</v>
      </c>
      <c r="B27" s="289"/>
      <c r="C27" s="293" t="s">
        <v>111</v>
      </c>
      <c r="D27" s="289" t="s">
        <v>113</v>
      </c>
      <c r="E27" s="289">
        <v>1</v>
      </c>
      <c r="F27" s="296">
        <v>46143</v>
      </c>
      <c r="G27" s="294" t="s">
        <v>67</v>
      </c>
      <c r="H27" s="294" t="s">
        <v>68</v>
      </c>
      <c r="I27" s="294" t="s">
        <v>68</v>
      </c>
      <c r="J27" s="303"/>
    </row>
    <row r="28" ht="30" customHeight="1" spans="1:10">
      <c r="A28" s="289">
        <v>26</v>
      </c>
      <c r="B28" s="289"/>
      <c r="C28" s="293" t="s">
        <v>112</v>
      </c>
      <c r="D28" s="289" t="s">
        <v>102</v>
      </c>
      <c r="E28" s="289">
        <v>1</v>
      </c>
      <c r="F28" s="296">
        <v>46143</v>
      </c>
      <c r="G28" s="294" t="s">
        <v>67</v>
      </c>
      <c r="H28" s="294" t="s">
        <v>68</v>
      </c>
      <c r="I28" s="294"/>
      <c r="J28" s="303"/>
    </row>
    <row r="29" ht="30" customHeight="1" spans="1:10">
      <c r="A29" s="289">
        <v>27</v>
      </c>
      <c r="B29" s="289"/>
      <c r="C29" s="293" t="s">
        <v>114</v>
      </c>
      <c r="D29" s="289" t="s">
        <v>65</v>
      </c>
      <c r="E29" s="289">
        <v>1</v>
      </c>
      <c r="F29" s="296">
        <v>46143</v>
      </c>
      <c r="G29" s="294" t="s">
        <v>67</v>
      </c>
      <c r="H29" s="294" t="s">
        <v>68</v>
      </c>
      <c r="I29" s="294"/>
      <c r="J29" s="303"/>
    </row>
    <row r="30" ht="30" customHeight="1" spans="1:10">
      <c r="A30" s="289">
        <v>28</v>
      </c>
      <c r="B30" s="289"/>
      <c r="C30" s="293" t="s">
        <v>115</v>
      </c>
      <c r="D30" s="289" t="s">
        <v>113</v>
      </c>
      <c r="E30" s="289">
        <v>1</v>
      </c>
      <c r="F30" s="296">
        <v>46143</v>
      </c>
      <c r="G30" s="294" t="s">
        <v>67</v>
      </c>
      <c r="H30" s="294" t="s">
        <v>68</v>
      </c>
      <c r="I30" s="294"/>
      <c r="J30" s="303"/>
    </row>
    <row r="31" ht="30" customHeight="1" spans="1:10">
      <c r="A31" s="289">
        <v>29</v>
      </c>
      <c r="B31" s="289"/>
      <c r="C31" s="293" t="s">
        <v>116</v>
      </c>
      <c r="D31" s="289" t="s">
        <v>117</v>
      </c>
      <c r="E31" s="289">
        <v>1</v>
      </c>
      <c r="F31" s="296">
        <v>46204</v>
      </c>
      <c r="G31" s="294" t="s">
        <v>67</v>
      </c>
      <c r="H31" s="294" t="s">
        <v>68</v>
      </c>
      <c r="I31" s="294" t="s">
        <v>68</v>
      </c>
      <c r="J31" s="303"/>
    </row>
    <row r="32" ht="30" customHeight="1" spans="1:10">
      <c r="A32" s="289">
        <v>30</v>
      </c>
      <c r="B32" s="299" t="s">
        <v>118</v>
      </c>
      <c r="C32" s="293" t="s">
        <v>119</v>
      </c>
      <c r="D32" s="289" t="s">
        <v>102</v>
      </c>
      <c r="E32" s="289">
        <v>8</v>
      </c>
      <c r="F32" s="296">
        <v>46143</v>
      </c>
      <c r="G32" s="294" t="s">
        <v>67</v>
      </c>
      <c r="H32" s="294" t="s">
        <v>68</v>
      </c>
      <c r="I32" s="295"/>
    </row>
    <row r="33" ht="30" customHeight="1" spans="1:10">
      <c r="A33" s="289">
        <v>31</v>
      </c>
      <c r="B33" s="297"/>
      <c r="C33" s="293" t="s">
        <v>120</v>
      </c>
      <c r="D33" s="289" t="s">
        <v>113</v>
      </c>
      <c r="E33" s="289">
        <v>0</v>
      </c>
      <c r="F33" s="296">
        <v>46143</v>
      </c>
      <c r="G33" s="294" t="s">
        <v>67</v>
      </c>
      <c r="H33" s="294" t="s">
        <v>68</v>
      </c>
      <c r="I33" s="295"/>
    </row>
    <row r="34" ht="30" customHeight="1" spans="1:10">
      <c r="A34" s="289">
        <v>32</v>
      </c>
      <c r="B34" s="297"/>
      <c r="C34" s="293" t="s">
        <v>121</v>
      </c>
      <c r="D34" s="289" t="s">
        <v>65</v>
      </c>
      <c r="E34" s="289">
        <v>1</v>
      </c>
      <c r="F34" s="296">
        <v>46143</v>
      </c>
      <c r="G34" s="294" t="s">
        <v>67</v>
      </c>
      <c r="H34" s="294" t="s">
        <v>68</v>
      </c>
      <c r="I34" s="295" t="s">
        <v>122</v>
      </c>
    </row>
    <row r="35" ht="30" customHeight="1" spans="1:10">
      <c r="A35" s="289">
        <v>33</v>
      </c>
      <c r="B35" s="297"/>
      <c r="C35" s="293" t="s">
        <v>123</v>
      </c>
      <c r="D35" s="289" t="s">
        <v>113</v>
      </c>
      <c r="E35" s="289">
        <v>32</v>
      </c>
      <c r="F35" s="296">
        <v>46143</v>
      </c>
      <c r="G35" s="294" t="s">
        <v>67</v>
      </c>
      <c r="H35" s="294" t="s">
        <v>68</v>
      </c>
      <c r="I35" s="295"/>
    </row>
    <row r="36" ht="30" customHeight="1" spans="1:10">
      <c r="A36" s="289">
        <v>34</v>
      </c>
      <c r="B36" s="297"/>
      <c r="C36" s="304" t="s">
        <v>124</v>
      </c>
      <c r="D36" s="289" t="s">
        <v>125</v>
      </c>
      <c r="E36" s="289">
        <v>0</v>
      </c>
      <c r="F36" s="296">
        <v>46143</v>
      </c>
      <c r="G36" s="305" t="s">
        <v>67</v>
      </c>
      <c r="H36" s="294" t="s">
        <v>68</v>
      </c>
      <c r="I36" s="305" t="s">
        <v>68</v>
      </c>
      <c r="J36" s="303"/>
    </row>
    <row r="37" ht="30" customHeight="1" spans="1:10">
      <c r="A37" s="289">
        <v>35</v>
      </c>
      <c r="B37" s="300"/>
      <c r="C37" s="306" t="s">
        <v>126</v>
      </c>
      <c r="D37" s="307" t="s">
        <v>102</v>
      </c>
      <c r="E37" s="308">
        <v>2</v>
      </c>
      <c r="F37" s="296">
        <v>46143</v>
      </c>
      <c r="G37" s="309" t="s">
        <v>67</v>
      </c>
      <c r="H37" s="309" t="s">
        <v>68</v>
      </c>
      <c r="I37" s="310"/>
    </row>
    <row r="38" ht="30" customHeight="1" spans="1:10">
      <c r="A38" s="289">
        <v>36</v>
      </c>
      <c r="B38" s="297" t="s">
        <v>127</v>
      </c>
      <c r="C38" s="293" t="s">
        <v>128</v>
      </c>
      <c r="D38" s="289" t="s">
        <v>129</v>
      </c>
      <c r="E38" s="290">
        <v>1</v>
      </c>
      <c r="F38" s="296">
        <v>46143</v>
      </c>
      <c r="G38" s="294" t="s">
        <v>67</v>
      </c>
      <c r="H38" s="294" t="s">
        <v>68</v>
      </c>
      <c r="I38" s="295" t="s">
        <v>130</v>
      </c>
    </row>
    <row r="39" ht="30" customHeight="1" spans="1:10">
      <c r="A39" s="289">
        <v>37</v>
      </c>
      <c r="B39" s="300"/>
      <c r="C39" s="293" t="s">
        <v>131</v>
      </c>
      <c r="D39" s="289" t="s">
        <v>117</v>
      </c>
      <c r="E39" s="290">
        <v>1</v>
      </c>
      <c r="F39" s="296">
        <v>46143</v>
      </c>
      <c r="G39" s="294" t="s">
        <v>67</v>
      </c>
      <c r="H39" s="294" t="s">
        <v>68</v>
      </c>
      <c r="I39" s="295" t="s">
        <v>132</v>
      </c>
    </row>
    <row r="40" ht="60" customHeight="1" spans="1:10">
      <c r="A40" s="289">
        <v>38</v>
      </c>
      <c r="B40" s="299" t="s">
        <v>133</v>
      </c>
      <c r="C40" s="311" t="s">
        <v>134</v>
      </c>
      <c r="D40" s="289" t="s">
        <v>117</v>
      </c>
      <c r="E40" s="289">
        <f>E3+E4+E5+E6+E7+E10+E11+E12+E13+E24</f>
        <v>18</v>
      </c>
      <c r="F40" s="296" t="s">
        <v>135</v>
      </c>
      <c r="G40" s="294" t="s">
        <v>67</v>
      </c>
      <c r="H40" s="294" t="s">
        <v>68</v>
      </c>
      <c r="I40" s="295" t="s">
        <v>136</v>
      </c>
    </row>
    <row r="41" ht="60" customHeight="1" spans="1:10">
      <c r="A41" s="289">
        <v>39</v>
      </c>
      <c r="B41" s="297"/>
      <c r="C41" s="311" t="s">
        <v>137</v>
      </c>
      <c r="D41" s="289" t="s">
        <v>117</v>
      </c>
      <c r="E41" s="289">
        <f>E40</f>
        <v>18</v>
      </c>
      <c r="F41" s="296"/>
      <c r="G41" s="294" t="s">
        <v>67</v>
      </c>
      <c r="H41" s="294" t="s">
        <v>68</v>
      </c>
      <c r="I41" s="295" t="s">
        <v>136</v>
      </c>
    </row>
    <row r="42" ht="60" customHeight="1" spans="1:10">
      <c r="A42" s="289">
        <v>40</v>
      </c>
      <c r="B42" s="297"/>
      <c r="C42" s="311" t="s">
        <v>138</v>
      </c>
      <c r="D42" s="289" t="s">
        <v>117</v>
      </c>
      <c r="E42" s="289">
        <f>E8+E9+E14+E15+E16+E17+E18+E19+E20+E21+E22+E23+E25+E34</f>
        <v>88</v>
      </c>
      <c r="F42" s="296"/>
      <c r="G42" s="294" t="s">
        <v>67</v>
      </c>
      <c r="H42" s="294" t="s">
        <v>68</v>
      </c>
      <c r="I42" s="312" t="s">
        <v>139</v>
      </c>
    </row>
    <row r="43" ht="30" customHeight="1" spans="1:10">
      <c r="A43" s="289">
        <v>41</v>
      </c>
      <c r="B43" s="297"/>
      <c r="C43" s="311" t="s">
        <v>140</v>
      </c>
      <c r="D43" s="289" t="s">
        <v>113</v>
      </c>
      <c r="E43" s="289">
        <v>28</v>
      </c>
      <c r="F43" s="296"/>
      <c r="G43" s="294" t="s">
        <v>67</v>
      </c>
      <c r="H43" s="294" t="s">
        <v>68</v>
      </c>
      <c r="I43" s="295" t="s">
        <v>141</v>
      </c>
    </row>
    <row r="44" ht="30" customHeight="1" spans="1:10">
      <c r="A44" s="289">
        <v>42</v>
      </c>
      <c r="B44" s="297"/>
      <c r="C44" s="311" t="s">
        <v>142</v>
      </c>
      <c r="D44" s="289" t="s">
        <v>117</v>
      </c>
      <c r="E44" s="289">
        <v>3</v>
      </c>
      <c r="F44" s="296"/>
      <c r="G44" s="294" t="s">
        <v>67</v>
      </c>
      <c r="H44" s="294" t="s">
        <v>68</v>
      </c>
      <c r="I44" s="295" t="s">
        <v>11</v>
      </c>
    </row>
    <row r="45" ht="30" customHeight="1" spans="1:10">
      <c r="A45" s="289">
        <v>43</v>
      </c>
      <c r="B45" s="297"/>
      <c r="C45" s="311" t="s">
        <v>143</v>
      </c>
      <c r="D45" s="289" t="s">
        <v>113</v>
      </c>
      <c r="E45" s="289">
        <v>20</v>
      </c>
      <c r="F45" s="296"/>
      <c r="G45" s="294" t="s">
        <v>67</v>
      </c>
      <c r="H45" s="294" t="s">
        <v>68</v>
      </c>
      <c r="I45" s="295" t="s">
        <v>11</v>
      </c>
    </row>
    <row r="46" ht="30" customHeight="1" spans="1:10">
      <c r="A46" s="289">
        <v>44</v>
      </c>
      <c r="B46" s="297"/>
      <c r="C46" s="311" t="s">
        <v>144</v>
      </c>
      <c r="D46" s="289" t="s">
        <v>117</v>
      </c>
      <c r="E46" s="289">
        <v>3</v>
      </c>
      <c r="F46" s="296"/>
      <c r="G46" s="294" t="s">
        <v>67</v>
      </c>
      <c r="H46" s="294" t="s">
        <v>68</v>
      </c>
      <c r="I46" s="313" t="s">
        <v>11</v>
      </c>
    </row>
    <row r="47" ht="30" customHeight="1" spans="1:10">
      <c r="A47" s="289">
        <v>45</v>
      </c>
      <c r="B47" s="314" t="s">
        <v>145</v>
      </c>
      <c r="C47" s="311" t="s">
        <v>146</v>
      </c>
      <c r="D47" s="289" t="s">
        <v>102</v>
      </c>
      <c r="E47" s="290">
        <v>1</v>
      </c>
      <c r="F47" s="315">
        <v>46143</v>
      </c>
      <c r="G47" s="294" t="s">
        <v>67</v>
      </c>
      <c r="H47" s="294" t="s">
        <v>68</v>
      </c>
      <c r="I47" s="313"/>
    </row>
    <row r="48" s="286" customFormat="1" ht="30" customHeight="1" spans="1:10">
      <c r="A48" s="291">
        <v>46</v>
      </c>
      <c r="B48" s="316" t="s">
        <v>147</v>
      </c>
      <c r="C48" s="311" t="s">
        <v>148</v>
      </c>
      <c r="D48" s="317" t="s">
        <v>117</v>
      </c>
      <c r="E48" s="317">
        <v>1</v>
      </c>
      <c r="F48" s="318" t="s">
        <v>149</v>
      </c>
      <c r="G48" s="294" t="s">
        <v>67</v>
      </c>
      <c r="H48" s="294" t="s">
        <v>68</v>
      </c>
      <c r="I48" s="313"/>
    </row>
    <row r="49" ht="20.1" customHeight="1" spans="1:9">
      <c r="A49" s="319" t="s">
        <v>150</v>
      </c>
    </row>
    <row r="50" ht="17.1" customHeight="1" spans="1:9">
      <c r="A50" s="320" t="s">
        <v>151</v>
      </c>
      <c r="B50" s="320"/>
      <c r="C50" s="320"/>
      <c r="D50" s="320"/>
      <c r="E50" s="320"/>
      <c r="F50" s="320"/>
      <c r="G50" s="320"/>
      <c r="I50" s="320"/>
    </row>
    <row r="51" ht="61.5" customHeight="1" spans="1:9">
      <c r="A51" s="320" t="s">
        <v>152</v>
      </c>
      <c r="B51" s="320"/>
      <c r="C51" s="320"/>
      <c r="D51" s="320"/>
      <c r="E51" s="320"/>
      <c r="F51" s="320"/>
      <c r="G51" s="320"/>
      <c r="I51" s="320"/>
    </row>
    <row r="52" ht="78.6" customHeight="1" spans="1:9">
      <c r="A52" s="320" t="s">
        <v>153</v>
      </c>
      <c r="B52" s="320"/>
      <c r="C52" s="320"/>
      <c r="D52" s="320"/>
      <c r="E52" s="320"/>
      <c r="F52" s="320"/>
      <c r="G52" s="320"/>
      <c r="I52" s="320"/>
    </row>
    <row r="53" ht="24" customHeight="1" spans="1:9">
      <c r="A53" s="320" t="s">
        <v>154</v>
      </c>
      <c r="B53" s="320"/>
      <c r="C53" s="320"/>
      <c r="D53" s="320"/>
      <c r="E53" s="320"/>
      <c r="F53" s="320"/>
      <c r="G53" s="320"/>
      <c r="I53" s="320"/>
    </row>
  </sheetData>
  <mergeCells count="16">
    <mergeCell ref="A1:I1"/>
    <mergeCell ref="A50:I50"/>
    <mergeCell ref="A51:I51"/>
    <mergeCell ref="A52:I52"/>
    <mergeCell ref="A53:I53"/>
    <mergeCell ref="B3:B9"/>
    <mergeCell ref="B11:B16"/>
    <mergeCell ref="B17:B18"/>
    <mergeCell ref="B19:B20"/>
    <mergeCell ref="B22:B23"/>
    <mergeCell ref="B24:B25"/>
    <mergeCell ref="B26:B31"/>
    <mergeCell ref="B32:B37"/>
    <mergeCell ref="B38:B39"/>
    <mergeCell ref="B40:B46"/>
    <mergeCell ref="F40:F46"/>
  </mergeCells>
  <pageMargins left="0.75" right="0.75" top="1" bottom="1" header="0.5" footer="0.5"/>
  <pageSetup paperSize="8" scale="68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U120"/>
  <sheetViews>
    <sheetView zoomScale="90" zoomScaleNormal="90" topLeftCell="E1" workbookViewId="0">
      <pane ySplit="3" topLeftCell="A44" activePane="bottomLeft" state="frozen"/>
      <selection/>
      <selection pane="bottomLeft" activeCell="O77" sqref="O77"/>
    </sheetView>
  </sheetViews>
  <sheetFormatPr defaultColWidth="9.64545454545454" defaultRowHeight="14"/>
  <cols>
    <col min="1" max="1" width="6.62727272727273" style="200" customWidth="1"/>
    <col min="2" max="2" width="22.1272727272727" style="200" customWidth="1"/>
    <col min="3" max="4" width="19.7545454545455" style="200" customWidth="1"/>
    <col min="5" max="5" width="12.2545454545455" style="200" customWidth="1"/>
    <col min="6" max="6" width="11" style="202" customWidth="1"/>
    <col min="7" max="7" width="15.5" style="202" customWidth="1"/>
    <col min="8" max="8" width="14.2545454545455" style="202" customWidth="1"/>
    <col min="9" max="9" width="12.6272727272727" style="202"/>
    <col min="10" max="10" width="9" style="202"/>
    <col min="11" max="11" width="12.6272727272727" style="202"/>
    <col min="12" max="12" width="9.37272727272727" style="202"/>
    <col min="13" max="14" width="12.6272727272727" style="200"/>
    <col min="15" max="15" width="9" style="200"/>
    <col min="16" max="18" width="9" style="202"/>
    <col min="19" max="19" width="20.8727272727273" style="202" customWidth="1"/>
    <col min="20" max="16384" width="9" style="200"/>
  </cols>
  <sheetData>
    <row r="1" ht="49.5" customHeight="1" spans="1:21">
      <c r="A1" s="203" t="s">
        <v>166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</row>
    <row r="2" s="198" customFormat="1" ht="23.25" customHeight="1" spans="1:21">
      <c r="A2" s="204" t="s">
        <v>1</v>
      </c>
      <c r="B2" s="204" t="s">
        <v>167</v>
      </c>
      <c r="C2" s="204" t="s">
        <v>168</v>
      </c>
      <c r="D2" s="205" t="s">
        <v>169</v>
      </c>
      <c r="E2" s="206" t="s">
        <v>170</v>
      </c>
      <c r="F2" s="206" t="s">
        <v>171</v>
      </c>
      <c r="G2" s="207" t="s">
        <v>172</v>
      </c>
      <c r="H2" s="206" t="s">
        <v>173</v>
      </c>
      <c r="I2" s="206" t="s">
        <v>174</v>
      </c>
      <c r="J2" s="206" t="s">
        <v>175</v>
      </c>
      <c r="K2" s="206" t="s">
        <v>176</v>
      </c>
      <c r="L2" s="206" t="s">
        <v>177</v>
      </c>
      <c r="M2" s="208" t="s">
        <v>178</v>
      </c>
      <c r="N2" s="208" t="s">
        <v>179</v>
      </c>
      <c r="O2" s="207" t="s">
        <v>180</v>
      </c>
      <c r="P2" s="207" t="s">
        <v>181</v>
      </c>
      <c r="Q2" s="207" t="s">
        <v>182</v>
      </c>
      <c r="R2" s="207" t="s">
        <v>183</v>
      </c>
      <c r="S2" s="207" t="s">
        <v>184</v>
      </c>
      <c r="T2" s="207" t="s">
        <v>185</v>
      </c>
      <c r="U2" s="208" t="s">
        <v>12</v>
      </c>
    </row>
    <row r="3" s="198" customFormat="1" ht="27.95" customHeight="1" spans="1:21">
      <c r="A3" s="209"/>
      <c r="B3" s="209"/>
      <c r="C3" s="209"/>
      <c r="D3" s="210"/>
      <c r="E3" s="211"/>
      <c r="F3" s="211"/>
      <c r="G3" s="212"/>
      <c r="H3" s="211"/>
      <c r="I3" s="211"/>
      <c r="J3" s="211"/>
      <c r="K3" s="211"/>
      <c r="L3" s="211"/>
      <c r="M3" s="213"/>
      <c r="N3" s="213"/>
      <c r="O3" s="212"/>
      <c r="P3" s="212"/>
      <c r="Q3" s="212"/>
      <c r="R3" s="212"/>
      <c r="S3" s="212"/>
      <c r="T3" s="212"/>
      <c r="U3" s="213"/>
    </row>
    <row r="4" s="198" customFormat="1" ht="28" spans="1:21">
      <c r="A4" s="214">
        <v>1</v>
      </c>
      <c r="B4" s="215" t="s">
        <v>186</v>
      </c>
      <c r="C4" s="215" t="s">
        <v>187</v>
      </c>
      <c r="D4" s="216">
        <v>1</v>
      </c>
      <c r="E4" s="215">
        <f>2000-900</f>
        <v>1100</v>
      </c>
      <c r="F4" s="215">
        <f t="shared" ref="F4:F7" si="0">SUM(I4:L4)</f>
        <v>51.4</v>
      </c>
      <c r="G4" s="215" t="s">
        <v>157</v>
      </c>
      <c r="H4" s="215">
        <f t="shared" ref="H4:H7" si="1">E4*F4</f>
        <v>56540</v>
      </c>
      <c r="I4" s="215">
        <v>21.6</v>
      </c>
      <c r="J4" s="215">
        <v>10</v>
      </c>
      <c r="K4" s="215">
        <v>10</v>
      </c>
      <c r="L4" s="215">
        <v>9.8</v>
      </c>
      <c r="M4" s="217" t="s">
        <v>70</v>
      </c>
      <c r="N4" s="217" t="s">
        <v>70</v>
      </c>
      <c r="O4" s="218"/>
      <c r="P4" s="218"/>
      <c r="Q4" s="218"/>
      <c r="R4" s="215" t="s">
        <v>70</v>
      </c>
      <c r="S4" s="215" t="s">
        <v>70</v>
      </c>
      <c r="T4" s="215" t="s">
        <v>70</v>
      </c>
      <c r="U4" s="219"/>
    </row>
    <row r="5" ht="24.95" customHeight="1" spans="1:21">
      <c r="A5" s="214">
        <v>2</v>
      </c>
      <c r="B5" s="215" t="s">
        <v>188</v>
      </c>
      <c r="C5" s="215" t="s">
        <v>189</v>
      </c>
      <c r="D5" s="216">
        <v>1</v>
      </c>
      <c r="E5" s="215">
        <v>1900</v>
      </c>
      <c r="F5" s="215">
        <f t="shared" si="0"/>
        <v>56.4</v>
      </c>
      <c r="G5" s="215" t="s">
        <v>157</v>
      </c>
      <c r="H5" s="215">
        <f t="shared" si="1"/>
        <v>107160</v>
      </c>
      <c r="I5" s="215">
        <v>25.6</v>
      </c>
      <c r="J5" s="215">
        <v>10</v>
      </c>
      <c r="K5" s="215">
        <v>10</v>
      </c>
      <c r="L5" s="215">
        <v>10.8</v>
      </c>
      <c r="M5" s="217" t="s">
        <v>70</v>
      </c>
      <c r="N5" s="217" t="s">
        <v>70</v>
      </c>
      <c r="O5" s="218"/>
      <c r="P5" s="218"/>
      <c r="Q5" s="218"/>
      <c r="R5" s="215" t="s">
        <v>70</v>
      </c>
      <c r="S5" s="215" t="s">
        <v>70</v>
      </c>
      <c r="T5" s="215" t="s">
        <v>70</v>
      </c>
      <c r="U5" s="219"/>
    </row>
    <row r="6" ht="24.95" customHeight="1" spans="1:21">
      <c r="A6" s="214">
        <v>3</v>
      </c>
      <c r="B6" s="220" t="s">
        <v>190</v>
      </c>
      <c r="C6" s="220" t="s">
        <v>191</v>
      </c>
      <c r="D6" s="221">
        <v>2</v>
      </c>
      <c r="E6" s="220">
        <v>690</v>
      </c>
      <c r="F6" s="220">
        <f t="shared" si="0"/>
        <v>52.4</v>
      </c>
      <c r="G6" s="220" t="s">
        <v>157</v>
      </c>
      <c r="H6" s="220">
        <f t="shared" si="1"/>
        <v>36156</v>
      </c>
      <c r="I6" s="220">
        <v>21.6</v>
      </c>
      <c r="J6" s="220">
        <v>10</v>
      </c>
      <c r="K6" s="220">
        <v>7</v>
      </c>
      <c r="L6" s="220">
        <v>13.8</v>
      </c>
      <c r="M6" s="222" t="s">
        <v>70</v>
      </c>
      <c r="N6" s="222" t="s">
        <v>70</v>
      </c>
      <c r="O6" s="223"/>
      <c r="P6" s="223"/>
      <c r="Q6" s="223"/>
      <c r="R6" s="220" t="s">
        <v>70</v>
      </c>
      <c r="S6" s="220" t="s">
        <v>70</v>
      </c>
      <c r="T6" s="220" t="s">
        <v>70</v>
      </c>
      <c r="U6" s="224"/>
    </row>
    <row r="7" ht="24.95" customHeight="1" spans="1:21">
      <c r="A7" s="214">
        <v>4</v>
      </c>
      <c r="B7" s="225" t="s">
        <v>192</v>
      </c>
      <c r="C7" s="225" t="s">
        <v>193</v>
      </c>
      <c r="D7" s="226">
        <v>2</v>
      </c>
      <c r="E7" s="225">
        <v>383</v>
      </c>
      <c r="F7" s="225">
        <f t="shared" si="0"/>
        <v>52.4</v>
      </c>
      <c r="G7" s="225" t="s">
        <v>157</v>
      </c>
      <c r="H7" s="225">
        <f t="shared" si="1"/>
        <v>20069.2</v>
      </c>
      <c r="I7" s="225">
        <v>21.6</v>
      </c>
      <c r="J7" s="225">
        <v>10</v>
      </c>
      <c r="K7" s="225">
        <v>10</v>
      </c>
      <c r="L7" s="225">
        <v>10.8</v>
      </c>
      <c r="M7" s="227" t="s">
        <v>70</v>
      </c>
      <c r="N7" s="227" t="s">
        <v>70</v>
      </c>
      <c r="O7" s="228"/>
      <c r="P7" s="228"/>
      <c r="Q7" s="228"/>
      <c r="R7" s="225" t="s">
        <v>70</v>
      </c>
      <c r="S7" s="225" t="s">
        <v>70</v>
      </c>
      <c r="T7" s="229" t="s">
        <v>70</v>
      </c>
      <c r="U7" s="230"/>
    </row>
    <row r="8" ht="24.95" customHeight="1" spans="1:21">
      <c r="A8" s="214">
        <v>5</v>
      </c>
      <c r="B8" s="215" t="s">
        <v>194</v>
      </c>
      <c r="C8" s="215" t="s">
        <v>187</v>
      </c>
      <c r="D8" s="216">
        <v>1</v>
      </c>
      <c r="E8" s="215">
        <v>1000</v>
      </c>
      <c r="F8" s="215">
        <f t="shared" ref="F8:F53" si="2">SUM(I8:L8)</f>
        <v>29.8</v>
      </c>
      <c r="G8" s="215" t="s">
        <v>157</v>
      </c>
      <c r="H8" s="215">
        <f t="shared" ref="H8:H53" si="3">E8*F8</f>
        <v>29800</v>
      </c>
      <c r="I8" s="215">
        <v>12.8</v>
      </c>
      <c r="J8" s="215">
        <v>7</v>
      </c>
      <c r="K8" s="215">
        <v>6</v>
      </c>
      <c r="L8" s="215">
        <v>4</v>
      </c>
      <c r="M8" s="217" t="s">
        <v>67</v>
      </c>
      <c r="N8" s="217" t="s">
        <v>70</v>
      </c>
      <c r="O8" s="218"/>
      <c r="P8" s="218"/>
      <c r="Q8" s="218"/>
      <c r="R8" s="215" t="s">
        <v>70</v>
      </c>
      <c r="S8" s="215" t="s">
        <v>70</v>
      </c>
      <c r="T8" s="215" t="s">
        <v>70</v>
      </c>
      <c r="U8" s="219"/>
    </row>
    <row r="9" ht="24.95" customHeight="1" spans="1:21">
      <c r="A9" s="214">
        <v>6</v>
      </c>
      <c r="B9" s="215" t="s">
        <v>195</v>
      </c>
      <c r="C9" s="215" t="s">
        <v>196</v>
      </c>
      <c r="D9" s="216">
        <v>1</v>
      </c>
      <c r="E9" s="215">
        <v>300</v>
      </c>
      <c r="F9" s="215">
        <f t="shared" si="2"/>
        <v>22</v>
      </c>
      <c r="G9" s="215" t="s">
        <v>157</v>
      </c>
      <c r="H9" s="215">
        <f t="shared" si="3"/>
        <v>6600</v>
      </c>
      <c r="I9" s="215">
        <v>14</v>
      </c>
      <c r="J9" s="215">
        <v>0</v>
      </c>
      <c r="K9" s="215">
        <v>8</v>
      </c>
      <c r="L9" s="215">
        <v>0</v>
      </c>
      <c r="M9" s="217" t="s">
        <v>67</v>
      </c>
      <c r="N9" s="217" t="s">
        <v>67</v>
      </c>
      <c r="O9" s="218"/>
      <c r="P9" s="218"/>
      <c r="Q9" s="218"/>
      <c r="R9" s="215" t="s">
        <v>70</v>
      </c>
      <c r="S9" s="215" t="s">
        <v>67</v>
      </c>
      <c r="T9" s="215" t="s">
        <v>70</v>
      </c>
      <c r="U9" s="219"/>
    </row>
    <row r="10" ht="24.95" customHeight="1" spans="1:21">
      <c r="A10" s="214">
        <v>7</v>
      </c>
      <c r="B10" s="215" t="s">
        <v>197</v>
      </c>
      <c r="C10" s="215" t="s">
        <v>198</v>
      </c>
      <c r="D10" s="216">
        <v>1</v>
      </c>
      <c r="E10" s="215">
        <f>766</f>
        <v>766</v>
      </c>
      <c r="F10" s="215">
        <f t="shared" si="2"/>
        <v>22</v>
      </c>
      <c r="G10" s="215" t="s">
        <v>157</v>
      </c>
      <c r="H10" s="215">
        <f t="shared" si="3"/>
        <v>16852</v>
      </c>
      <c r="I10" s="215">
        <v>14</v>
      </c>
      <c r="J10" s="215">
        <v>0</v>
      </c>
      <c r="K10" s="215">
        <v>8</v>
      </c>
      <c r="L10" s="215">
        <v>0</v>
      </c>
      <c r="M10" s="217" t="s">
        <v>67</v>
      </c>
      <c r="N10" s="217" t="s">
        <v>67</v>
      </c>
      <c r="O10" s="218"/>
      <c r="P10" s="218"/>
      <c r="Q10" s="218"/>
      <c r="R10" s="215" t="s">
        <v>70</v>
      </c>
      <c r="S10" s="215" t="s">
        <v>67</v>
      </c>
      <c r="T10" s="215" t="s">
        <v>70</v>
      </c>
      <c r="U10" s="219"/>
    </row>
    <row r="11" ht="24.95" customHeight="1" spans="1:21">
      <c r="A11" s="214">
        <v>8</v>
      </c>
      <c r="B11" s="231" t="s">
        <v>188</v>
      </c>
      <c r="C11" s="231" t="s">
        <v>199</v>
      </c>
      <c r="D11" s="216">
        <v>1</v>
      </c>
      <c r="E11" s="232">
        <v>2822.5</v>
      </c>
      <c r="F11" s="215">
        <f t="shared" si="2"/>
        <v>62.5</v>
      </c>
      <c r="G11" s="232" t="s">
        <v>157</v>
      </c>
      <c r="H11" s="232">
        <f t="shared" si="3"/>
        <v>176406.25</v>
      </c>
      <c r="I11" s="232">
        <v>35</v>
      </c>
      <c r="J11" s="232">
        <v>10</v>
      </c>
      <c r="K11" s="232">
        <v>7</v>
      </c>
      <c r="L11" s="232">
        <v>10.5</v>
      </c>
      <c r="M11" s="232" t="s">
        <v>70</v>
      </c>
      <c r="N11" s="232" t="s">
        <v>70</v>
      </c>
      <c r="O11" s="218">
        <v>1</v>
      </c>
      <c r="P11" s="218"/>
      <c r="Q11" s="218"/>
      <c r="R11" s="215" t="s">
        <v>70</v>
      </c>
      <c r="S11" s="215" t="s">
        <v>70</v>
      </c>
      <c r="T11" s="215" t="s">
        <v>70</v>
      </c>
      <c r="U11" s="219"/>
    </row>
    <row r="12" ht="24.95" customHeight="1" spans="1:21">
      <c r="A12" s="214">
        <v>9</v>
      </c>
      <c r="B12" s="215" t="s">
        <v>200</v>
      </c>
      <c r="C12" s="215" t="s">
        <v>187</v>
      </c>
      <c r="D12" s="216">
        <v>2</v>
      </c>
      <c r="E12" s="215">
        <v>1000</v>
      </c>
      <c r="F12" s="215">
        <f t="shared" si="2"/>
        <v>45.6</v>
      </c>
      <c r="G12" s="215" t="s">
        <v>157</v>
      </c>
      <c r="H12" s="215">
        <f t="shared" si="3"/>
        <v>45600</v>
      </c>
      <c r="I12" s="215">
        <v>21</v>
      </c>
      <c r="J12" s="215">
        <v>7</v>
      </c>
      <c r="K12" s="215">
        <v>10</v>
      </c>
      <c r="L12" s="215">
        <v>7.6</v>
      </c>
      <c r="M12" s="217" t="s">
        <v>70</v>
      </c>
      <c r="N12" s="217" t="s">
        <v>70</v>
      </c>
      <c r="O12" s="218">
        <v>1</v>
      </c>
      <c r="P12" s="218"/>
      <c r="Q12" s="218"/>
      <c r="R12" s="215" t="s">
        <v>70</v>
      </c>
      <c r="S12" s="215" t="s">
        <v>70</v>
      </c>
      <c r="T12" s="215" t="s">
        <v>70</v>
      </c>
      <c r="U12" s="219"/>
    </row>
    <row r="13" ht="24.95" customHeight="1" spans="1:21">
      <c r="A13" s="214">
        <v>10</v>
      </c>
      <c r="B13" s="215" t="s">
        <v>201</v>
      </c>
      <c r="C13" s="215" t="s">
        <v>202</v>
      </c>
      <c r="D13" s="216">
        <v>2</v>
      </c>
      <c r="E13" s="215">
        <f>1186+282</f>
        <v>1468</v>
      </c>
      <c r="F13" s="215">
        <f t="shared" si="2"/>
        <v>32</v>
      </c>
      <c r="G13" s="215" t="s">
        <v>157</v>
      </c>
      <c r="H13" s="215">
        <f t="shared" si="3"/>
        <v>46976</v>
      </c>
      <c r="I13" s="215">
        <v>14.8</v>
      </c>
      <c r="J13" s="215">
        <v>6</v>
      </c>
      <c r="K13" s="215">
        <v>8</v>
      </c>
      <c r="L13" s="215">
        <v>3.2</v>
      </c>
      <c r="M13" s="217" t="s">
        <v>70</v>
      </c>
      <c r="N13" s="217" t="s">
        <v>70</v>
      </c>
      <c r="O13" s="218"/>
      <c r="P13" s="218"/>
      <c r="Q13" s="218">
        <v>1</v>
      </c>
      <c r="R13" s="215" t="s">
        <v>70</v>
      </c>
      <c r="S13" s="215" t="s">
        <v>70</v>
      </c>
      <c r="T13" s="215" t="s">
        <v>70</v>
      </c>
      <c r="U13" s="219"/>
    </row>
    <row r="14" ht="24.95" customHeight="1" spans="1:21">
      <c r="A14" s="214">
        <v>11</v>
      </c>
      <c r="B14" s="215" t="s">
        <v>194</v>
      </c>
      <c r="C14" s="215" t="s">
        <v>203</v>
      </c>
      <c r="D14" s="216">
        <v>2</v>
      </c>
      <c r="E14" s="215">
        <f>1429-1000</f>
        <v>429</v>
      </c>
      <c r="F14" s="215">
        <f t="shared" si="2"/>
        <v>29.8</v>
      </c>
      <c r="G14" s="215" t="s">
        <v>157</v>
      </c>
      <c r="H14" s="215">
        <f t="shared" si="3"/>
        <v>12784.2</v>
      </c>
      <c r="I14" s="215">
        <v>12.8</v>
      </c>
      <c r="J14" s="215">
        <v>7</v>
      </c>
      <c r="K14" s="215">
        <v>6</v>
      </c>
      <c r="L14" s="215">
        <v>4</v>
      </c>
      <c r="M14" s="217" t="s">
        <v>67</v>
      </c>
      <c r="N14" s="217" t="s">
        <v>70</v>
      </c>
      <c r="O14" s="218"/>
      <c r="P14" s="218"/>
      <c r="Q14" s="218"/>
      <c r="R14" s="215" t="s">
        <v>70</v>
      </c>
      <c r="S14" s="215" t="s">
        <v>70</v>
      </c>
      <c r="T14" s="215" t="s">
        <v>70</v>
      </c>
      <c r="U14" s="219"/>
    </row>
    <row r="15" ht="24.95" customHeight="1" spans="1:21">
      <c r="A15" s="214">
        <v>12</v>
      </c>
      <c r="B15" s="215" t="s">
        <v>195</v>
      </c>
      <c r="C15" s="215" t="s">
        <v>203</v>
      </c>
      <c r="D15" s="216">
        <v>2</v>
      </c>
      <c r="E15" s="215">
        <f>706.9-300</f>
        <v>406.9</v>
      </c>
      <c r="F15" s="215">
        <f t="shared" si="2"/>
        <v>22</v>
      </c>
      <c r="G15" s="215" t="s">
        <v>157</v>
      </c>
      <c r="H15" s="215">
        <f t="shared" si="3"/>
        <v>8951.8</v>
      </c>
      <c r="I15" s="215">
        <v>14</v>
      </c>
      <c r="J15" s="215">
        <v>0</v>
      </c>
      <c r="K15" s="215">
        <v>8</v>
      </c>
      <c r="L15" s="215">
        <v>0</v>
      </c>
      <c r="M15" s="217" t="s">
        <v>67</v>
      </c>
      <c r="N15" s="217" t="s">
        <v>67</v>
      </c>
      <c r="O15" s="218"/>
      <c r="P15" s="218"/>
      <c r="Q15" s="218"/>
      <c r="R15" s="215" t="s">
        <v>70</v>
      </c>
      <c r="S15" s="215" t="s">
        <v>67</v>
      </c>
      <c r="T15" s="215" t="s">
        <v>70</v>
      </c>
      <c r="U15" s="219"/>
    </row>
    <row r="16" ht="24.95" customHeight="1" spans="1:21">
      <c r="A16" s="214">
        <v>13</v>
      </c>
      <c r="B16" s="215" t="s">
        <v>204</v>
      </c>
      <c r="C16" s="215" t="s">
        <v>205</v>
      </c>
      <c r="D16" s="216">
        <v>2</v>
      </c>
      <c r="E16" s="215">
        <v>300</v>
      </c>
      <c r="F16" s="215">
        <f t="shared" si="2"/>
        <v>26</v>
      </c>
      <c r="G16" s="215" t="s">
        <v>157</v>
      </c>
      <c r="H16" s="215">
        <f t="shared" si="3"/>
        <v>7800</v>
      </c>
      <c r="I16" s="215">
        <v>14.8</v>
      </c>
      <c r="J16" s="215">
        <v>0</v>
      </c>
      <c r="K16" s="215">
        <v>5</v>
      </c>
      <c r="L16" s="215">
        <v>6.2</v>
      </c>
      <c r="M16" s="217" t="s">
        <v>70</v>
      </c>
      <c r="N16" s="217" t="s">
        <v>67</v>
      </c>
      <c r="O16" s="218"/>
      <c r="P16" s="218"/>
      <c r="Q16" s="218"/>
      <c r="R16" s="215" t="s">
        <v>70</v>
      </c>
      <c r="S16" s="215" t="s">
        <v>67</v>
      </c>
      <c r="T16" s="215" t="s">
        <v>70</v>
      </c>
      <c r="U16" s="219"/>
    </row>
    <row r="17" ht="24.95" customHeight="1" spans="1:21">
      <c r="A17" s="214">
        <v>14</v>
      </c>
      <c r="B17" s="215" t="s">
        <v>206</v>
      </c>
      <c r="C17" s="215" t="s">
        <v>207</v>
      </c>
      <c r="D17" s="216">
        <v>2</v>
      </c>
      <c r="E17" s="215">
        <v>299.7</v>
      </c>
      <c r="F17" s="215">
        <f t="shared" si="2"/>
        <v>22</v>
      </c>
      <c r="G17" s="215" t="s">
        <v>157</v>
      </c>
      <c r="H17" s="215">
        <f t="shared" si="3"/>
        <v>6593.4</v>
      </c>
      <c r="I17" s="215">
        <v>14</v>
      </c>
      <c r="J17" s="215">
        <v>0</v>
      </c>
      <c r="K17" s="215">
        <v>8</v>
      </c>
      <c r="L17" s="215">
        <v>0</v>
      </c>
      <c r="M17" s="217" t="s">
        <v>67</v>
      </c>
      <c r="N17" s="217" t="s">
        <v>67</v>
      </c>
      <c r="O17" s="218"/>
      <c r="P17" s="218"/>
      <c r="Q17" s="218"/>
      <c r="R17" s="215" t="s">
        <v>70</v>
      </c>
      <c r="S17" s="215" t="s">
        <v>67</v>
      </c>
      <c r="T17" s="215" t="s">
        <v>70</v>
      </c>
      <c r="U17" s="219"/>
    </row>
    <row r="18" ht="24.95" customHeight="1" spans="1:21">
      <c r="A18" s="214">
        <v>15</v>
      </c>
      <c r="B18" s="215" t="s">
        <v>208</v>
      </c>
      <c r="C18" s="215" t="s">
        <v>209</v>
      </c>
      <c r="D18" s="216">
        <v>2</v>
      </c>
      <c r="E18" s="215">
        <v>422.7</v>
      </c>
      <c r="F18" s="215">
        <f t="shared" si="2"/>
        <v>32</v>
      </c>
      <c r="G18" s="215" t="s">
        <v>157</v>
      </c>
      <c r="H18" s="215">
        <f t="shared" si="3"/>
        <v>13526.4</v>
      </c>
      <c r="I18" s="215">
        <v>14.8</v>
      </c>
      <c r="J18" s="215">
        <v>6</v>
      </c>
      <c r="K18" s="215">
        <v>8</v>
      </c>
      <c r="L18" s="215">
        <v>3.2</v>
      </c>
      <c r="M18" s="217" t="s">
        <v>70</v>
      </c>
      <c r="N18" s="217" t="s">
        <v>70</v>
      </c>
      <c r="O18" s="218"/>
      <c r="P18" s="218"/>
      <c r="Q18" s="218"/>
      <c r="R18" s="215" t="s">
        <v>70</v>
      </c>
      <c r="S18" s="215" t="s">
        <v>70</v>
      </c>
      <c r="T18" s="215" t="s">
        <v>70</v>
      </c>
      <c r="U18" s="219"/>
    </row>
    <row r="19" ht="24.95" customHeight="1" spans="1:21">
      <c r="A19" s="214">
        <v>16</v>
      </c>
      <c r="B19" s="215" t="s">
        <v>210</v>
      </c>
      <c r="C19" s="215" t="s">
        <v>207</v>
      </c>
      <c r="D19" s="216">
        <v>2</v>
      </c>
      <c r="E19" s="215">
        <v>1208</v>
      </c>
      <c r="F19" s="215">
        <f t="shared" si="2"/>
        <v>32</v>
      </c>
      <c r="G19" s="215" t="s">
        <v>157</v>
      </c>
      <c r="H19" s="215">
        <f t="shared" si="3"/>
        <v>38656</v>
      </c>
      <c r="I19" s="215">
        <v>14.8</v>
      </c>
      <c r="J19" s="215">
        <v>6</v>
      </c>
      <c r="K19" s="215">
        <v>8</v>
      </c>
      <c r="L19" s="215">
        <v>3.2</v>
      </c>
      <c r="M19" s="217" t="s">
        <v>70</v>
      </c>
      <c r="N19" s="217" t="s">
        <v>70</v>
      </c>
      <c r="O19" s="218"/>
      <c r="P19" s="218"/>
      <c r="Q19" s="218"/>
      <c r="R19" s="215" t="s">
        <v>70</v>
      </c>
      <c r="S19" s="215" t="s">
        <v>70</v>
      </c>
      <c r="T19" s="215" t="s">
        <v>70</v>
      </c>
      <c r="U19" s="219"/>
    </row>
    <row r="20" ht="24.95" customHeight="1" spans="1:21">
      <c r="A20" s="214">
        <v>17</v>
      </c>
      <c r="B20" s="215" t="s">
        <v>188</v>
      </c>
      <c r="C20" s="215" t="s">
        <v>211</v>
      </c>
      <c r="D20" s="216">
        <v>2</v>
      </c>
      <c r="E20" s="215">
        <v>1715</v>
      </c>
      <c r="F20" s="215">
        <f t="shared" si="2"/>
        <v>56.4</v>
      </c>
      <c r="G20" s="215" t="s">
        <v>157</v>
      </c>
      <c r="H20" s="215">
        <f t="shared" si="3"/>
        <v>96726</v>
      </c>
      <c r="I20" s="215">
        <v>25.6</v>
      </c>
      <c r="J20" s="215">
        <v>10</v>
      </c>
      <c r="K20" s="215">
        <v>10</v>
      </c>
      <c r="L20" s="215">
        <v>10.8</v>
      </c>
      <c r="M20" s="217" t="s">
        <v>70</v>
      </c>
      <c r="N20" s="217" t="s">
        <v>70</v>
      </c>
      <c r="O20" s="218"/>
      <c r="P20" s="218"/>
      <c r="Q20" s="218"/>
      <c r="R20" s="215" t="s">
        <v>70</v>
      </c>
      <c r="S20" s="215" t="s">
        <v>70</v>
      </c>
      <c r="T20" s="215" t="s">
        <v>70</v>
      </c>
      <c r="U20" s="219"/>
    </row>
    <row r="21" ht="24.95" customHeight="1" spans="1:21">
      <c r="A21" s="214">
        <v>18</v>
      </c>
      <c r="B21" s="215" t="s">
        <v>212</v>
      </c>
      <c r="C21" s="215" t="s">
        <v>207</v>
      </c>
      <c r="D21" s="216">
        <v>2</v>
      </c>
      <c r="E21" s="215">
        <v>712.1</v>
      </c>
      <c r="F21" s="215">
        <f t="shared" si="2"/>
        <v>19</v>
      </c>
      <c r="G21" s="215" t="s">
        <v>157</v>
      </c>
      <c r="H21" s="215">
        <f t="shared" si="3"/>
        <v>13529.9</v>
      </c>
      <c r="I21" s="215">
        <v>14</v>
      </c>
      <c r="J21" s="215">
        <v>0</v>
      </c>
      <c r="K21" s="215">
        <v>5</v>
      </c>
      <c r="L21" s="215">
        <v>0</v>
      </c>
      <c r="M21" s="217" t="s">
        <v>67</v>
      </c>
      <c r="N21" s="217" t="s">
        <v>67</v>
      </c>
      <c r="O21" s="218"/>
      <c r="P21" s="218"/>
      <c r="Q21" s="218"/>
      <c r="R21" s="215" t="s">
        <v>70</v>
      </c>
      <c r="S21" s="215" t="s">
        <v>67</v>
      </c>
      <c r="T21" s="215" t="s">
        <v>70</v>
      </c>
      <c r="U21" s="219"/>
    </row>
    <row r="22" ht="24.95" customHeight="1" spans="1:21">
      <c r="A22" s="214">
        <v>19</v>
      </c>
      <c r="B22" s="215" t="s">
        <v>213</v>
      </c>
      <c r="C22" s="215" t="s">
        <v>207</v>
      </c>
      <c r="D22" s="216">
        <v>2</v>
      </c>
      <c r="E22" s="215">
        <v>449.8</v>
      </c>
      <c r="F22" s="215">
        <f t="shared" si="2"/>
        <v>29</v>
      </c>
      <c r="G22" s="215" t="s">
        <v>157</v>
      </c>
      <c r="H22" s="215">
        <f t="shared" si="3"/>
        <v>13044.2</v>
      </c>
      <c r="I22" s="215">
        <v>22</v>
      </c>
      <c r="J22" s="215">
        <v>0</v>
      </c>
      <c r="K22" s="215">
        <v>7</v>
      </c>
      <c r="L22" s="215">
        <v>0</v>
      </c>
      <c r="M22" s="217" t="s">
        <v>67</v>
      </c>
      <c r="N22" s="217" t="s">
        <v>67</v>
      </c>
      <c r="O22" s="218"/>
      <c r="P22" s="218">
        <v>1</v>
      </c>
      <c r="Q22" s="218"/>
      <c r="R22" s="215" t="s">
        <v>70</v>
      </c>
      <c r="S22" s="215" t="s">
        <v>67</v>
      </c>
      <c r="T22" s="215" t="s">
        <v>70</v>
      </c>
      <c r="U22" s="219"/>
    </row>
    <row r="23" ht="24.95" customHeight="1" spans="1:21">
      <c r="A23" s="214">
        <v>20</v>
      </c>
      <c r="B23" s="215" t="s">
        <v>214</v>
      </c>
      <c r="C23" s="215" t="s">
        <v>215</v>
      </c>
      <c r="D23" s="216">
        <v>2</v>
      </c>
      <c r="E23" s="215">
        <f>2752+863</f>
        <v>3615</v>
      </c>
      <c r="F23" s="215">
        <f t="shared" si="2"/>
        <v>40.8</v>
      </c>
      <c r="G23" s="215" t="s">
        <v>157</v>
      </c>
      <c r="H23" s="215">
        <f t="shared" si="3"/>
        <v>147492</v>
      </c>
      <c r="I23" s="215">
        <v>20.8</v>
      </c>
      <c r="J23" s="215">
        <v>0</v>
      </c>
      <c r="K23" s="215">
        <v>10</v>
      </c>
      <c r="L23" s="215">
        <v>10</v>
      </c>
      <c r="M23" s="217" t="s">
        <v>70</v>
      </c>
      <c r="N23" s="217" t="s">
        <v>67</v>
      </c>
      <c r="O23" s="218">
        <v>1</v>
      </c>
      <c r="P23" s="218">
        <v>1</v>
      </c>
      <c r="Q23" s="218"/>
      <c r="R23" s="215" t="s">
        <v>70</v>
      </c>
      <c r="S23" s="215" t="s">
        <v>67</v>
      </c>
      <c r="T23" s="215" t="s">
        <v>70</v>
      </c>
      <c r="U23" s="219"/>
    </row>
    <row r="24" ht="24.95" customHeight="1" spans="1:21">
      <c r="A24" s="214">
        <v>21</v>
      </c>
      <c r="B24" s="215" t="s">
        <v>188</v>
      </c>
      <c r="C24" s="215" t="s">
        <v>191</v>
      </c>
      <c r="D24" s="216">
        <v>2</v>
      </c>
      <c r="E24" s="215">
        <v>320</v>
      </c>
      <c r="F24" s="215">
        <f t="shared" si="2"/>
        <v>56.4</v>
      </c>
      <c r="G24" s="215" t="s">
        <v>157</v>
      </c>
      <c r="H24" s="215">
        <f t="shared" si="3"/>
        <v>18048</v>
      </c>
      <c r="I24" s="215">
        <v>25.6</v>
      </c>
      <c r="J24" s="215">
        <v>10</v>
      </c>
      <c r="K24" s="215">
        <v>10</v>
      </c>
      <c r="L24" s="215">
        <v>10.8</v>
      </c>
      <c r="M24" s="217" t="s">
        <v>70</v>
      </c>
      <c r="N24" s="217" t="s">
        <v>70</v>
      </c>
      <c r="O24" s="218"/>
      <c r="P24" s="218"/>
      <c r="Q24" s="218"/>
      <c r="R24" s="215" t="s">
        <v>70</v>
      </c>
      <c r="S24" s="215" t="s">
        <v>70</v>
      </c>
      <c r="T24" s="215" t="s">
        <v>70</v>
      </c>
      <c r="U24" s="219"/>
    </row>
    <row r="25" ht="24.95" customHeight="1" spans="1:21">
      <c r="A25" s="214">
        <v>22</v>
      </c>
      <c r="B25" s="215" t="s">
        <v>192</v>
      </c>
      <c r="C25" s="215" t="s">
        <v>191</v>
      </c>
      <c r="D25" s="216">
        <v>2</v>
      </c>
      <c r="E25" s="215">
        <v>588.7</v>
      </c>
      <c r="F25" s="215">
        <f t="shared" si="2"/>
        <v>52.4</v>
      </c>
      <c r="G25" s="215" t="s">
        <v>157</v>
      </c>
      <c r="H25" s="215">
        <f t="shared" si="3"/>
        <v>30847.88</v>
      </c>
      <c r="I25" s="215">
        <v>21.6</v>
      </c>
      <c r="J25" s="215">
        <v>10</v>
      </c>
      <c r="K25" s="215">
        <v>10</v>
      </c>
      <c r="L25" s="215">
        <v>10.8</v>
      </c>
      <c r="M25" s="217" t="s">
        <v>70</v>
      </c>
      <c r="N25" s="217" t="s">
        <v>70</v>
      </c>
      <c r="O25" s="218">
        <v>1</v>
      </c>
      <c r="P25" s="218"/>
      <c r="Q25" s="218"/>
      <c r="R25" s="215" t="s">
        <v>70</v>
      </c>
      <c r="S25" s="215" t="s">
        <v>70</v>
      </c>
      <c r="T25" s="215" t="s">
        <v>70</v>
      </c>
      <c r="U25" s="219"/>
    </row>
    <row r="26" ht="24.95" customHeight="1" spans="1:21">
      <c r="A26" s="214">
        <v>23</v>
      </c>
      <c r="B26" s="215" t="s">
        <v>216</v>
      </c>
      <c r="C26" s="215" t="s">
        <v>191</v>
      </c>
      <c r="D26" s="216">
        <v>2</v>
      </c>
      <c r="E26" s="215">
        <v>554.2</v>
      </c>
      <c r="F26" s="215">
        <f t="shared" si="2"/>
        <v>42.1</v>
      </c>
      <c r="G26" s="215" t="s">
        <v>157</v>
      </c>
      <c r="H26" s="215">
        <f t="shared" si="3"/>
        <v>23331.82</v>
      </c>
      <c r="I26" s="215">
        <v>21</v>
      </c>
      <c r="J26" s="215">
        <v>7</v>
      </c>
      <c r="K26" s="215">
        <v>6.5</v>
      </c>
      <c r="L26" s="215">
        <v>7.6</v>
      </c>
      <c r="M26" s="217" t="s">
        <v>70</v>
      </c>
      <c r="N26" s="217" t="s">
        <v>70</v>
      </c>
      <c r="O26" s="218"/>
      <c r="P26" s="218"/>
      <c r="Q26" s="218"/>
      <c r="R26" s="215" t="s">
        <v>70</v>
      </c>
      <c r="S26" s="215" t="s">
        <v>70</v>
      </c>
      <c r="T26" s="215" t="s">
        <v>70</v>
      </c>
      <c r="U26" s="219"/>
    </row>
    <row r="27" ht="24.95" customHeight="1" spans="1:21">
      <c r="A27" s="214">
        <v>24</v>
      </c>
      <c r="B27" s="215" t="s">
        <v>217</v>
      </c>
      <c r="C27" s="215" t="s">
        <v>191</v>
      </c>
      <c r="D27" s="216">
        <v>2</v>
      </c>
      <c r="E27" s="215">
        <v>379</v>
      </c>
      <c r="F27" s="215">
        <f t="shared" si="2"/>
        <v>44</v>
      </c>
      <c r="G27" s="215" t="s">
        <v>157</v>
      </c>
      <c r="H27" s="215">
        <f t="shared" si="3"/>
        <v>16676</v>
      </c>
      <c r="I27" s="215">
        <v>21</v>
      </c>
      <c r="J27" s="215">
        <v>8</v>
      </c>
      <c r="K27" s="215">
        <v>10</v>
      </c>
      <c r="L27" s="215">
        <v>5</v>
      </c>
      <c r="M27" s="217" t="s">
        <v>70</v>
      </c>
      <c r="N27" s="217" t="s">
        <v>70</v>
      </c>
      <c r="O27" s="218"/>
      <c r="P27" s="233"/>
      <c r="Q27" s="233"/>
      <c r="R27" s="215" t="s">
        <v>70</v>
      </c>
      <c r="S27" s="215" t="s">
        <v>70</v>
      </c>
      <c r="T27" s="215" t="s">
        <v>70</v>
      </c>
      <c r="U27" s="219"/>
    </row>
    <row r="28" ht="24.95" customHeight="1" spans="1:21">
      <c r="A28" s="214">
        <v>25</v>
      </c>
      <c r="B28" s="215" t="s">
        <v>186</v>
      </c>
      <c r="C28" s="215" t="s">
        <v>218</v>
      </c>
      <c r="D28" s="216">
        <v>2</v>
      </c>
      <c r="E28" s="215">
        <v>900</v>
      </c>
      <c r="F28" s="215">
        <f t="shared" si="2"/>
        <v>51.4</v>
      </c>
      <c r="G28" s="215" t="s">
        <v>157</v>
      </c>
      <c r="H28" s="215">
        <f t="shared" si="3"/>
        <v>46260</v>
      </c>
      <c r="I28" s="215">
        <v>21.6</v>
      </c>
      <c r="J28" s="215">
        <v>10</v>
      </c>
      <c r="K28" s="215">
        <v>10</v>
      </c>
      <c r="L28" s="215">
        <v>9.8</v>
      </c>
      <c r="M28" s="234" t="s">
        <v>70</v>
      </c>
      <c r="N28" s="234" t="s">
        <v>70</v>
      </c>
      <c r="O28" s="218">
        <v>1</v>
      </c>
      <c r="P28" s="218"/>
      <c r="Q28" s="218"/>
      <c r="R28" s="215" t="s">
        <v>70</v>
      </c>
      <c r="S28" s="215" t="s">
        <v>70</v>
      </c>
      <c r="T28" s="215" t="s">
        <v>70</v>
      </c>
      <c r="U28" s="219"/>
    </row>
    <row r="29" ht="24.95" customHeight="1" spans="1:21">
      <c r="A29" s="214">
        <v>26</v>
      </c>
      <c r="B29" s="215" t="s">
        <v>186</v>
      </c>
      <c r="C29" s="215" t="s">
        <v>219</v>
      </c>
      <c r="D29" s="216">
        <v>2</v>
      </c>
      <c r="E29" s="215">
        <v>500</v>
      </c>
      <c r="F29" s="215">
        <f t="shared" si="2"/>
        <v>51.4</v>
      </c>
      <c r="G29" s="215" t="s">
        <v>157</v>
      </c>
      <c r="H29" s="215">
        <f t="shared" si="3"/>
        <v>25700</v>
      </c>
      <c r="I29" s="215">
        <v>21.6</v>
      </c>
      <c r="J29" s="215">
        <v>10</v>
      </c>
      <c r="K29" s="215">
        <v>10</v>
      </c>
      <c r="L29" s="215">
        <v>9.8</v>
      </c>
      <c r="M29" s="234" t="s">
        <v>70</v>
      </c>
      <c r="N29" s="234" t="s">
        <v>70</v>
      </c>
      <c r="O29" s="218"/>
      <c r="P29" s="218"/>
      <c r="Q29" s="218"/>
      <c r="R29" s="215" t="s">
        <v>70</v>
      </c>
      <c r="S29" s="215" t="s">
        <v>70</v>
      </c>
      <c r="T29" s="215" t="s">
        <v>70</v>
      </c>
      <c r="U29" s="219"/>
    </row>
    <row r="30" ht="24.95" customHeight="1" spans="1:21">
      <c r="A30" s="214">
        <v>27</v>
      </c>
      <c r="B30" s="215" t="s">
        <v>186</v>
      </c>
      <c r="C30" s="215" t="s">
        <v>220</v>
      </c>
      <c r="D30" s="216">
        <v>2</v>
      </c>
      <c r="E30" s="215">
        <v>500</v>
      </c>
      <c r="F30" s="215">
        <f t="shared" si="2"/>
        <v>51.4</v>
      </c>
      <c r="G30" s="215" t="s">
        <v>157</v>
      </c>
      <c r="H30" s="215">
        <f t="shared" si="3"/>
        <v>25700</v>
      </c>
      <c r="I30" s="215">
        <v>21.6</v>
      </c>
      <c r="J30" s="215">
        <v>10</v>
      </c>
      <c r="K30" s="215">
        <v>10</v>
      </c>
      <c r="L30" s="215">
        <v>9.8</v>
      </c>
      <c r="M30" s="234" t="s">
        <v>70</v>
      </c>
      <c r="N30" s="234" t="s">
        <v>70</v>
      </c>
      <c r="O30" s="218"/>
      <c r="P30" s="235"/>
      <c r="Q30" s="235"/>
      <c r="R30" s="215" t="s">
        <v>70</v>
      </c>
      <c r="S30" s="215" t="s">
        <v>70</v>
      </c>
      <c r="T30" s="215" t="s">
        <v>70</v>
      </c>
      <c r="U30" s="219"/>
    </row>
    <row r="31" ht="24.95" customHeight="1" spans="1:21">
      <c r="A31" s="214">
        <v>28</v>
      </c>
      <c r="B31" s="215" t="s">
        <v>221</v>
      </c>
      <c r="C31" s="215" t="s">
        <v>222</v>
      </c>
      <c r="D31" s="216">
        <v>2</v>
      </c>
      <c r="E31" s="215">
        <v>554.9</v>
      </c>
      <c r="F31" s="215">
        <f t="shared" si="2"/>
        <v>37.8</v>
      </c>
      <c r="G31" s="215" t="s">
        <v>157</v>
      </c>
      <c r="H31" s="215">
        <f t="shared" si="3"/>
        <v>20975.22</v>
      </c>
      <c r="I31" s="215">
        <v>14.8</v>
      </c>
      <c r="J31" s="215">
        <v>10</v>
      </c>
      <c r="K31" s="215">
        <v>10</v>
      </c>
      <c r="L31" s="215">
        <v>3</v>
      </c>
      <c r="M31" s="234" t="s">
        <v>70</v>
      </c>
      <c r="N31" s="234" t="s">
        <v>70</v>
      </c>
      <c r="O31" s="218"/>
      <c r="P31" s="218"/>
      <c r="Q31" s="218"/>
      <c r="R31" s="215" t="s">
        <v>70</v>
      </c>
      <c r="S31" s="215" t="s">
        <v>70</v>
      </c>
      <c r="T31" s="215" t="s">
        <v>70</v>
      </c>
      <c r="U31" s="219"/>
    </row>
    <row r="32" ht="24.95" customHeight="1" spans="1:21">
      <c r="A32" s="214">
        <v>29</v>
      </c>
      <c r="B32" s="215" t="s">
        <v>223</v>
      </c>
      <c r="C32" s="215" t="s">
        <v>224</v>
      </c>
      <c r="D32" s="216">
        <v>2</v>
      </c>
      <c r="E32" s="215">
        <v>2251</v>
      </c>
      <c r="F32" s="215">
        <f t="shared" si="2"/>
        <v>30</v>
      </c>
      <c r="G32" s="215" t="s">
        <v>157</v>
      </c>
      <c r="H32" s="215">
        <f t="shared" si="3"/>
        <v>67530</v>
      </c>
      <c r="I32" s="215">
        <v>21</v>
      </c>
      <c r="J32" s="215">
        <v>0</v>
      </c>
      <c r="K32" s="215">
        <v>4</v>
      </c>
      <c r="L32" s="215">
        <v>5</v>
      </c>
      <c r="M32" s="234" t="s">
        <v>70</v>
      </c>
      <c r="N32" s="234" t="s">
        <v>67</v>
      </c>
      <c r="O32" s="218"/>
      <c r="P32" s="218"/>
      <c r="Q32" s="218"/>
      <c r="R32" s="215" t="s">
        <v>70</v>
      </c>
      <c r="S32" s="215" t="s">
        <v>67</v>
      </c>
      <c r="T32" s="215" t="s">
        <v>70</v>
      </c>
      <c r="U32" s="219"/>
    </row>
    <row r="33" ht="24.95" customHeight="1" spans="1:21">
      <c r="A33" s="214">
        <v>30</v>
      </c>
      <c r="B33" s="215" t="s">
        <v>225</v>
      </c>
      <c r="C33" s="215" t="s">
        <v>207</v>
      </c>
      <c r="D33" s="216">
        <v>2</v>
      </c>
      <c r="E33" s="215">
        <v>60</v>
      </c>
      <c r="F33" s="215">
        <f t="shared" si="2"/>
        <v>10</v>
      </c>
      <c r="G33" s="215" t="s">
        <v>157</v>
      </c>
      <c r="H33" s="215">
        <f t="shared" si="3"/>
        <v>600</v>
      </c>
      <c r="I33" s="215">
        <v>10</v>
      </c>
      <c r="J33" s="215">
        <v>0</v>
      </c>
      <c r="K33" s="215">
        <v>0</v>
      </c>
      <c r="L33" s="215">
        <v>0</v>
      </c>
      <c r="M33" s="234" t="s">
        <v>67</v>
      </c>
      <c r="N33" s="234" t="s">
        <v>67</v>
      </c>
      <c r="O33" s="218"/>
      <c r="P33" s="218"/>
      <c r="Q33" s="218"/>
      <c r="R33" s="215" t="s">
        <v>70</v>
      </c>
      <c r="S33" s="215" t="s">
        <v>67</v>
      </c>
      <c r="T33" s="215" t="s">
        <v>67</v>
      </c>
      <c r="U33" s="219"/>
    </row>
    <row r="34" ht="24.95" customHeight="1" spans="1:21">
      <c r="A34" s="214">
        <v>31</v>
      </c>
      <c r="B34" s="215" t="s">
        <v>226</v>
      </c>
      <c r="C34" s="215"/>
      <c r="D34" s="216">
        <v>2</v>
      </c>
      <c r="E34" s="215">
        <v>450</v>
      </c>
      <c r="F34" s="215">
        <f t="shared" si="2"/>
        <v>14</v>
      </c>
      <c r="G34" s="215" t="s">
        <v>157</v>
      </c>
      <c r="H34" s="215">
        <f t="shared" si="3"/>
        <v>6300</v>
      </c>
      <c r="I34" s="215">
        <v>14</v>
      </c>
      <c r="J34" s="215">
        <v>0</v>
      </c>
      <c r="K34" s="215">
        <v>0</v>
      </c>
      <c r="L34" s="215">
        <v>0</v>
      </c>
      <c r="M34" s="234" t="s">
        <v>70</v>
      </c>
      <c r="N34" s="234" t="s">
        <v>67</v>
      </c>
      <c r="O34" s="218"/>
      <c r="P34" s="218"/>
      <c r="Q34" s="218"/>
      <c r="R34" s="215" t="s">
        <v>70</v>
      </c>
      <c r="S34" s="215" t="s">
        <v>67</v>
      </c>
      <c r="T34" s="215" t="s">
        <v>67</v>
      </c>
      <c r="U34" s="219"/>
    </row>
    <row r="35" ht="24.95" customHeight="1" spans="1:21">
      <c r="A35" s="214">
        <v>32</v>
      </c>
      <c r="B35" s="215" t="s">
        <v>227</v>
      </c>
      <c r="C35" s="215"/>
      <c r="D35" s="216">
        <v>2</v>
      </c>
      <c r="E35" s="236">
        <v>50</v>
      </c>
      <c r="F35" s="215">
        <f t="shared" si="2"/>
        <v>47</v>
      </c>
      <c r="G35" s="215" t="s">
        <v>157</v>
      </c>
      <c r="H35" s="215">
        <f t="shared" si="3"/>
        <v>2350</v>
      </c>
      <c r="I35" s="236">
        <v>42</v>
      </c>
      <c r="J35" s="236">
        <v>0</v>
      </c>
      <c r="K35" s="236">
        <v>5</v>
      </c>
      <c r="L35" s="236">
        <v>0</v>
      </c>
      <c r="M35" s="234" t="s">
        <v>67</v>
      </c>
      <c r="N35" s="234" t="s">
        <v>67</v>
      </c>
      <c r="O35" s="218"/>
      <c r="P35" s="218"/>
      <c r="Q35" s="218"/>
      <c r="R35" s="215" t="s">
        <v>70</v>
      </c>
      <c r="S35" s="215" t="s">
        <v>67</v>
      </c>
      <c r="T35" s="215" t="s">
        <v>70</v>
      </c>
      <c r="U35" s="219"/>
    </row>
    <row r="36" ht="24.95" customHeight="1" spans="1:21">
      <c r="A36" s="214">
        <v>33</v>
      </c>
      <c r="B36" s="215" t="s">
        <v>228</v>
      </c>
      <c r="C36" s="215" t="s">
        <v>187</v>
      </c>
      <c r="D36" s="216">
        <v>2</v>
      </c>
      <c r="E36" s="215">
        <v>1093</v>
      </c>
      <c r="F36" s="215">
        <f t="shared" si="2"/>
        <v>45.6</v>
      </c>
      <c r="G36" s="215" t="s">
        <v>157</v>
      </c>
      <c r="H36" s="215">
        <f t="shared" si="3"/>
        <v>49840.8</v>
      </c>
      <c r="I36" s="215">
        <v>21</v>
      </c>
      <c r="J36" s="215">
        <v>7</v>
      </c>
      <c r="K36" s="215">
        <v>10</v>
      </c>
      <c r="L36" s="215">
        <v>7.6</v>
      </c>
      <c r="M36" s="217" t="s">
        <v>70</v>
      </c>
      <c r="N36" s="217" t="s">
        <v>70</v>
      </c>
      <c r="O36" s="218"/>
      <c r="P36" s="218"/>
      <c r="Q36" s="218"/>
      <c r="R36" s="215" t="s">
        <v>70</v>
      </c>
      <c r="S36" s="215" t="s">
        <v>70</v>
      </c>
      <c r="T36" s="215" t="s">
        <v>70</v>
      </c>
      <c r="U36" s="219"/>
    </row>
    <row r="37" ht="24.95" customHeight="1" spans="1:21">
      <c r="A37" s="214">
        <v>34</v>
      </c>
      <c r="B37" s="231" t="s">
        <v>229</v>
      </c>
      <c r="C37" s="231" t="s">
        <v>230</v>
      </c>
      <c r="D37" s="216">
        <v>2</v>
      </c>
      <c r="E37" s="232">
        <v>2200</v>
      </c>
      <c r="F37" s="215">
        <f t="shared" si="2"/>
        <v>54.1</v>
      </c>
      <c r="G37" s="232" t="s">
        <v>157</v>
      </c>
      <c r="H37" s="232">
        <f t="shared" si="3"/>
        <v>119020</v>
      </c>
      <c r="I37" s="232">
        <v>28.6</v>
      </c>
      <c r="J37" s="232">
        <v>10</v>
      </c>
      <c r="K37" s="232">
        <v>7</v>
      </c>
      <c r="L37" s="232">
        <v>8.5</v>
      </c>
      <c r="M37" s="232" t="s">
        <v>70</v>
      </c>
      <c r="N37" s="232" t="s">
        <v>70</v>
      </c>
      <c r="O37" s="218"/>
      <c r="P37" s="218"/>
      <c r="Q37" s="218"/>
      <c r="R37" s="215" t="s">
        <v>70</v>
      </c>
      <c r="S37" s="215" t="s">
        <v>70</v>
      </c>
      <c r="T37" s="215" t="s">
        <v>70</v>
      </c>
      <c r="U37" s="219"/>
    </row>
    <row r="38" ht="24.95" customHeight="1" spans="1:21">
      <c r="A38" s="214">
        <v>35</v>
      </c>
      <c r="B38" s="231" t="s">
        <v>231</v>
      </c>
      <c r="C38" s="231" t="s">
        <v>232</v>
      </c>
      <c r="D38" s="216">
        <v>2</v>
      </c>
      <c r="E38" s="232">
        <v>182.9</v>
      </c>
      <c r="F38" s="215">
        <f t="shared" si="2"/>
        <v>60</v>
      </c>
      <c r="G38" s="232" t="s">
        <v>157</v>
      </c>
      <c r="H38" s="232">
        <f t="shared" si="3"/>
        <v>10974</v>
      </c>
      <c r="I38" s="232">
        <v>35</v>
      </c>
      <c r="J38" s="232">
        <v>10</v>
      </c>
      <c r="K38" s="232">
        <v>7</v>
      </c>
      <c r="L38" s="232">
        <v>8</v>
      </c>
      <c r="M38" s="232" t="s">
        <v>70</v>
      </c>
      <c r="N38" s="232" t="s">
        <v>70</v>
      </c>
      <c r="O38" s="218"/>
      <c r="P38" s="218"/>
      <c r="Q38" s="218"/>
      <c r="R38" s="215" t="s">
        <v>70</v>
      </c>
      <c r="S38" s="215" t="s">
        <v>70</v>
      </c>
      <c r="T38" s="215" t="s">
        <v>70</v>
      </c>
      <c r="U38" s="219"/>
    </row>
    <row r="39" ht="24.95" customHeight="1" spans="1:21">
      <c r="A39" s="214">
        <v>36</v>
      </c>
      <c r="B39" s="231" t="s">
        <v>233</v>
      </c>
      <c r="C39" s="231" t="s">
        <v>234</v>
      </c>
      <c r="D39" s="216">
        <v>2</v>
      </c>
      <c r="E39" s="232">
        <v>405</v>
      </c>
      <c r="F39" s="215">
        <f t="shared" si="2"/>
        <v>43.4</v>
      </c>
      <c r="G39" s="232" t="s">
        <v>157</v>
      </c>
      <c r="H39" s="232">
        <f t="shared" si="3"/>
        <v>17577</v>
      </c>
      <c r="I39" s="232">
        <v>28.4</v>
      </c>
      <c r="J39" s="232">
        <v>0</v>
      </c>
      <c r="K39" s="232">
        <v>9</v>
      </c>
      <c r="L39" s="232">
        <v>6</v>
      </c>
      <c r="M39" s="232" t="s">
        <v>67</v>
      </c>
      <c r="N39" s="232" t="s">
        <v>67</v>
      </c>
      <c r="O39" s="218"/>
      <c r="P39" s="218"/>
      <c r="Q39" s="218"/>
      <c r="R39" s="215" t="s">
        <v>70</v>
      </c>
      <c r="S39" s="215" t="s">
        <v>67</v>
      </c>
      <c r="T39" s="215" t="s">
        <v>70</v>
      </c>
      <c r="U39" s="219"/>
    </row>
    <row r="40" ht="24.95" customHeight="1" spans="1:21">
      <c r="A40" s="214">
        <v>37</v>
      </c>
      <c r="B40" s="231" t="s">
        <v>233</v>
      </c>
      <c r="C40" s="231" t="s">
        <v>235</v>
      </c>
      <c r="D40" s="216">
        <v>2</v>
      </c>
      <c r="E40" s="232">
        <f>1840-405+450</f>
        <v>1885</v>
      </c>
      <c r="F40" s="215">
        <f t="shared" si="2"/>
        <v>43.4</v>
      </c>
      <c r="G40" s="232" t="s">
        <v>157</v>
      </c>
      <c r="H40" s="232">
        <f t="shared" si="3"/>
        <v>81809</v>
      </c>
      <c r="I40" s="232">
        <v>28.4</v>
      </c>
      <c r="J40" s="232">
        <v>0</v>
      </c>
      <c r="K40" s="232">
        <v>9</v>
      </c>
      <c r="L40" s="232">
        <v>6</v>
      </c>
      <c r="M40" s="232" t="s">
        <v>67</v>
      </c>
      <c r="N40" s="232" t="s">
        <v>67</v>
      </c>
      <c r="O40" s="218"/>
      <c r="P40" s="218"/>
      <c r="Q40" s="218"/>
      <c r="R40" s="215" t="s">
        <v>70</v>
      </c>
      <c r="S40" s="215" t="s">
        <v>67</v>
      </c>
      <c r="T40" s="215" t="s">
        <v>70</v>
      </c>
      <c r="U40" s="219"/>
    </row>
    <row r="41" ht="24.95" customHeight="1" spans="1:21">
      <c r="A41" s="214">
        <v>38</v>
      </c>
      <c r="B41" s="231" t="s">
        <v>236</v>
      </c>
      <c r="C41" s="231" t="s">
        <v>237</v>
      </c>
      <c r="D41" s="216">
        <v>2</v>
      </c>
      <c r="E41" s="232">
        <f>1543</f>
        <v>1543</v>
      </c>
      <c r="F41" s="215">
        <f t="shared" si="2"/>
        <v>21</v>
      </c>
      <c r="G41" s="232" t="s">
        <v>157</v>
      </c>
      <c r="H41" s="232">
        <f t="shared" si="3"/>
        <v>32403</v>
      </c>
      <c r="I41" s="232">
        <v>14</v>
      </c>
      <c r="J41" s="232">
        <v>0</v>
      </c>
      <c r="K41" s="232">
        <v>7</v>
      </c>
      <c r="L41" s="232">
        <v>0</v>
      </c>
      <c r="M41" s="232" t="s">
        <v>67</v>
      </c>
      <c r="N41" s="232" t="s">
        <v>67</v>
      </c>
      <c r="O41" s="218"/>
      <c r="P41" s="218"/>
      <c r="Q41" s="218"/>
      <c r="R41" s="215" t="s">
        <v>70</v>
      </c>
      <c r="S41" s="215" t="s">
        <v>67</v>
      </c>
      <c r="T41" s="215" t="s">
        <v>70</v>
      </c>
      <c r="U41" s="219"/>
    </row>
    <row r="42" ht="24.95" customHeight="1" spans="1:21">
      <c r="A42" s="214">
        <v>39</v>
      </c>
      <c r="B42" s="231" t="s">
        <v>236</v>
      </c>
      <c r="C42" s="231" t="s">
        <v>238</v>
      </c>
      <c r="D42" s="216">
        <v>2</v>
      </c>
      <c r="E42" s="232">
        <f>600</f>
        <v>600</v>
      </c>
      <c r="F42" s="215">
        <f t="shared" si="2"/>
        <v>21</v>
      </c>
      <c r="G42" s="232" t="s">
        <v>157</v>
      </c>
      <c r="H42" s="232">
        <f t="shared" si="3"/>
        <v>12600</v>
      </c>
      <c r="I42" s="232">
        <v>14</v>
      </c>
      <c r="J42" s="232">
        <v>0</v>
      </c>
      <c r="K42" s="232">
        <v>7</v>
      </c>
      <c r="L42" s="232">
        <v>0</v>
      </c>
      <c r="M42" s="232" t="s">
        <v>67</v>
      </c>
      <c r="N42" s="232" t="s">
        <v>67</v>
      </c>
      <c r="O42" s="218"/>
      <c r="P42" s="218">
        <v>1</v>
      </c>
      <c r="Q42" s="218">
        <v>1</v>
      </c>
      <c r="R42" s="215" t="s">
        <v>70</v>
      </c>
      <c r="S42" s="215" t="s">
        <v>67</v>
      </c>
      <c r="T42" s="215" t="s">
        <v>70</v>
      </c>
      <c r="U42" s="219"/>
    </row>
    <row r="43" ht="24.95" customHeight="1" spans="1:21">
      <c r="A43" s="214">
        <v>40</v>
      </c>
      <c r="B43" s="231" t="s">
        <v>239</v>
      </c>
      <c r="C43" s="231" t="s">
        <v>240</v>
      </c>
      <c r="D43" s="216">
        <v>2</v>
      </c>
      <c r="E43" s="232">
        <f>1648.9+437.2-400</f>
        <v>1686.1</v>
      </c>
      <c r="F43" s="215">
        <f t="shared" si="2"/>
        <v>26</v>
      </c>
      <c r="G43" s="232" t="s">
        <v>157</v>
      </c>
      <c r="H43" s="232">
        <f t="shared" si="3"/>
        <v>43838.6</v>
      </c>
      <c r="I43" s="232">
        <v>15</v>
      </c>
      <c r="J43" s="232">
        <v>0</v>
      </c>
      <c r="K43" s="232">
        <v>9</v>
      </c>
      <c r="L43" s="232">
        <v>2</v>
      </c>
      <c r="M43" s="232" t="s">
        <v>67</v>
      </c>
      <c r="N43" s="232" t="s">
        <v>67</v>
      </c>
      <c r="O43" s="218"/>
      <c r="P43" s="218"/>
      <c r="Q43" s="218"/>
      <c r="R43" s="215" t="s">
        <v>70</v>
      </c>
      <c r="S43" s="215" t="s">
        <v>67</v>
      </c>
      <c r="T43" s="215" t="s">
        <v>70</v>
      </c>
      <c r="U43" s="219"/>
    </row>
    <row r="44" ht="24.95" customHeight="1" spans="1:21">
      <c r="A44" s="214">
        <v>41</v>
      </c>
      <c r="B44" s="231" t="s">
        <v>239</v>
      </c>
      <c r="C44" s="231" t="s">
        <v>241</v>
      </c>
      <c r="D44" s="216">
        <v>2</v>
      </c>
      <c r="E44" s="232">
        <v>400</v>
      </c>
      <c r="F44" s="215">
        <f t="shared" si="2"/>
        <v>21</v>
      </c>
      <c r="G44" s="232" t="s">
        <v>157</v>
      </c>
      <c r="H44" s="232">
        <f t="shared" si="3"/>
        <v>8400</v>
      </c>
      <c r="I44" s="232">
        <v>10</v>
      </c>
      <c r="J44" s="232">
        <v>0</v>
      </c>
      <c r="K44" s="232">
        <v>9</v>
      </c>
      <c r="L44" s="232">
        <v>2</v>
      </c>
      <c r="M44" s="232" t="s">
        <v>67</v>
      </c>
      <c r="N44" s="232" t="s">
        <v>67</v>
      </c>
      <c r="O44" s="218">
        <v>1</v>
      </c>
      <c r="P44" s="218"/>
      <c r="Q44" s="218"/>
      <c r="R44" s="215" t="s">
        <v>70</v>
      </c>
      <c r="S44" s="215" t="s">
        <v>67</v>
      </c>
      <c r="T44" s="215" t="s">
        <v>70</v>
      </c>
      <c r="U44" s="219"/>
    </row>
    <row r="45" ht="24.95" customHeight="1" spans="1:21">
      <c r="A45" s="214">
        <v>42</v>
      </c>
      <c r="B45" s="231" t="s">
        <v>242</v>
      </c>
      <c r="C45" s="231" t="s">
        <v>243</v>
      </c>
      <c r="D45" s="216">
        <v>2</v>
      </c>
      <c r="E45" s="232">
        <f>1406.7-740</f>
        <v>666.7</v>
      </c>
      <c r="F45" s="215">
        <f t="shared" si="2"/>
        <v>43.4</v>
      </c>
      <c r="G45" s="232" t="s">
        <v>157</v>
      </c>
      <c r="H45" s="232">
        <f t="shared" si="3"/>
        <v>28934.78</v>
      </c>
      <c r="I45" s="232">
        <v>20.4</v>
      </c>
      <c r="J45" s="232">
        <v>0</v>
      </c>
      <c r="K45" s="232">
        <f>9+8</f>
        <v>17</v>
      </c>
      <c r="L45" s="232">
        <v>6</v>
      </c>
      <c r="M45" s="232" t="s">
        <v>67</v>
      </c>
      <c r="N45" s="232" t="s">
        <v>67</v>
      </c>
      <c r="O45" s="218"/>
      <c r="P45" s="218"/>
      <c r="Q45" s="218"/>
      <c r="R45" s="215" t="s">
        <v>70</v>
      </c>
      <c r="S45" s="215" t="s">
        <v>67</v>
      </c>
      <c r="T45" s="215" t="s">
        <v>70</v>
      </c>
      <c r="U45" s="219"/>
    </row>
    <row r="46" ht="24.95" customHeight="1" spans="1:21">
      <c r="A46" s="214">
        <v>43</v>
      </c>
      <c r="B46" s="231" t="s">
        <v>242</v>
      </c>
      <c r="C46" s="231" t="s">
        <v>244</v>
      </c>
      <c r="D46" s="216">
        <v>2</v>
      </c>
      <c r="E46" s="232">
        <v>740</v>
      </c>
      <c r="F46" s="215">
        <f t="shared" si="2"/>
        <v>43.4</v>
      </c>
      <c r="G46" s="232" t="s">
        <v>157</v>
      </c>
      <c r="H46" s="232">
        <f t="shared" si="3"/>
        <v>32116</v>
      </c>
      <c r="I46" s="232">
        <v>20.4</v>
      </c>
      <c r="J46" s="232">
        <v>0</v>
      </c>
      <c r="K46" s="232">
        <f>9+8</f>
        <v>17</v>
      </c>
      <c r="L46" s="232">
        <v>6</v>
      </c>
      <c r="M46" s="232" t="s">
        <v>67</v>
      </c>
      <c r="N46" s="232" t="s">
        <v>67</v>
      </c>
      <c r="O46" s="218"/>
      <c r="P46" s="218"/>
      <c r="Q46" s="218"/>
      <c r="R46" s="215" t="s">
        <v>70</v>
      </c>
      <c r="S46" s="215" t="s">
        <v>67</v>
      </c>
      <c r="T46" s="215" t="s">
        <v>70</v>
      </c>
      <c r="U46" s="219"/>
    </row>
    <row r="47" ht="24.95" customHeight="1" spans="1:21">
      <c r="A47" s="214">
        <v>44</v>
      </c>
      <c r="B47" s="231" t="s">
        <v>245</v>
      </c>
      <c r="C47" s="231" t="s">
        <v>246</v>
      </c>
      <c r="D47" s="216">
        <v>2</v>
      </c>
      <c r="E47" s="232">
        <v>720</v>
      </c>
      <c r="F47" s="215">
        <f t="shared" si="2"/>
        <v>42</v>
      </c>
      <c r="G47" s="232" t="s">
        <v>157</v>
      </c>
      <c r="H47" s="232">
        <f t="shared" si="3"/>
        <v>30240</v>
      </c>
      <c r="I47" s="232">
        <v>15</v>
      </c>
      <c r="J47" s="232">
        <v>10</v>
      </c>
      <c r="K47" s="232">
        <v>9</v>
      </c>
      <c r="L47" s="232">
        <v>8</v>
      </c>
      <c r="M47" s="232" t="s">
        <v>70</v>
      </c>
      <c r="N47" s="232" t="s">
        <v>70</v>
      </c>
      <c r="O47" s="218"/>
      <c r="P47" s="218"/>
      <c r="Q47" s="218"/>
      <c r="R47" s="215" t="s">
        <v>70</v>
      </c>
      <c r="S47" s="215" t="s">
        <v>70</v>
      </c>
      <c r="T47" s="215" t="s">
        <v>70</v>
      </c>
      <c r="U47" s="219"/>
    </row>
    <row r="48" ht="24.95" customHeight="1" spans="1:21">
      <c r="A48" s="214">
        <v>45</v>
      </c>
      <c r="B48" s="231" t="s">
        <v>245</v>
      </c>
      <c r="C48" s="231" t="s">
        <v>247</v>
      </c>
      <c r="D48" s="216">
        <v>2</v>
      </c>
      <c r="E48" s="232">
        <f>1266-720</f>
        <v>546</v>
      </c>
      <c r="F48" s="215">
        <f t="shared" si="2"/>
        <v>42</v>
      </c>
      <c r="G48" s="232" t="s">
        <v>157</v>
      </c>
      <c r="H48" s="232">
        <f t="shared" si="3"/>
        <v>22932</v>
      </c>
      <c r="I48" s="232">
        <v>15</v>
      </c>
      <c r="J48" s="232">
        <v>10</v>
      </c>
      <c r="K48" s="232">
        <v>9</v>
      </c>
      <c r="L48" s="232">
        <v>8</v>
      </c>
      <c r="M48" s="232" t="s">
        <v>70</v>
      </c>
      <c r="N48" s="232" t="s">
        <v>70</v>
      </c>
      <c r="O48" s="218"/>
      <c r="P48" s="218"/>
      <c r="Q48" s="218"/>
      <c r="R48" s="215" t="s">
        <v>70</v>
      </c>
      <c r="S48" s="215" t="s">
        <v>70</v>
      </c>
      <c r="T48" s="215" t="s">
        <v>70</v>
      </c>
      <c r="U48" s="219"/>
    </row>
    <row r="49" ht="24.95" customHeight="1" spans="1:21">
      <c r="A49" s="214">
        <v>46</v>
      </c>
      <c r="B49" s="231" t="s">
        <v>248</v>
      </c>
      <c r="C49" s="231" t="s">
        <v>249</v>
      </c>
      <c r="D49" s="216">
        <v>2</v>
      </c>
      <c r="E49" s="232">
        <f>1233.9-350</f>
        <v>883.9</v>
      </c>
      <c r="F49" s="215">
        <f t="shared" si="2"/>
        <v>45.4</v>
      </c>
      <c r="G49" s="232" t="s">
        <v>157</v>
      </c>
      <c r="H49" s="232">
        <f t="shared" si="3"/>
        <v>40129.06</v>
      </c>
      <c r="I49" s="232">
        <v>18.4</v>
      </c>
      <c r="J49" s="232">
        <v>9</v>
      </c>
      <c r="K49" s="232">
        <v>10</v>
      </c>
      <c r="L49" s="232">
        <v>8</v>
      </c>
      <c r="M49" s="232" t="s">
        <v>70</v>
      </c>
      <c r="N49" s="232" t="s">
        <v>70</v>
      </c>
      <c r="O49" s="218"/>
      <c r="P49" s="218"/>
      <c r="Q49" s="218"/>
      <c r="R49" s="215" t="s">
        <v>70</v>
      </c>
      <c r="S49" s="215" t="s">
        <v>70</v>
      </c>
      <c r="T49" s="215" t="s">
        <v>70</v>
      </c>
      <c r="U49" s="219"/>
    </row>
    <row r="50" ht="24.95" customHeight="1" spans="1:21">
      <c r="A50" s="214">
        <v>47</v>
      </c>
      <c r="B50" s="231" t="s">
        <v>248</v>
      </c>
      <c r="C50" s="231" t="s">
        <v>250</v>
      </c>
      <c r="D50" s="216">
        <v>2</v>
      </c>
      <c r="E50" s="232">
        <v>350</v>
      </c>
      <c r="F50" s="215">
        <f t="shared" si="2"/>
        <v>45.4</v>
      </c>
      <c r="G50" s="232" t="s">
        <v>157</v>
      </c>
      <c r="H50" s="232">
        <f t="shared" si="3"/>
        <v>15890</v>
      </c>
      <c r="I50" s="232">
        <v>18.4</v>
      </c>
      <c r="J50" s="232">
        <v>9</v>
      </c>
      <c r="K50" s="232">
        <v>10</v>
      </c>
      <c r="L50" s="232">
        <v>8</v>
      </c>
      <c r="M50" s="232" t="s">
        <v>70</v>
      </c>
      <c r="N50" s="232" t="s">
        <v>70</v>
      </c>
      <c r="O50" s="218"/>
      <c r="P50" s="218"/>
      <c r="Q50" s="218"/>
      <c r="R50" s="215" t="s">
        <v>70</v>
      </c>
      <c r="S50" s="215" t="s">
        <v>70</v>
      </c>
      <c r="T50" s="215" t="s">
        <v>70</v>
      </c>
      <c r="U50" s="219"/>
    </row>
    <row r="51" ht="24.95" customHeight="1" spans="1:21">
      <c r="A51" s="214">
        <v>48</v>
      </c>
      <c r="B51" s="231" t="s">
        <v>251</v>
      </c>
      <c r="C51" s="231" t="s">
        <v>243</v>
      </c>
      <c r="D51" s="216">
        <v>2</v>
      </c>
      <c r="E51" s="232">
        <v>515.8</v>
      </c>
      <c r="F51" s="215">
        <f t="shared" si="2"/>
        <v>38</v>
      </c>
      <c r="G51" s="232" t="s">
        <v>157</v>
      </c>
      <c r="H51" s="232">
        <f t="shared" si="3"/>
        <v>19600.4</v>
      </c>
      <c r="I51" s="232">
        <v>27</v>
      </c>
      <c r="J51" s="232">
        <v>0</v>
      </c>
      <c r="K51" s="232">
        <v>7</v>
      </c>
      <c r="L51" s="232">
        <v>4</v>
      </c>
      <c r="M51" s="232" t="s">
        <v>67</v>
      </c>
      <c r="N51" s="232" t="s">
        <v>67</v>
      </c>
      <c r="O51" s="218"/>
      <c r="P51" s="218"/>
      <c r="Q51" s="218"/>
      <c r="R51" s="215" t="s">
        <v>70</v>
      </c>
      <c r="S51" s="215" t="s">
        <v>67</v>
      </c>
      <c r="T51" s="215" t="s">
        <v>70</v>
      </c>
      <c r="U51" s="219"/>
    </row>
    <row r="52" ht="24.95" customHeight="1" spans="1:21">
      <c r="A52" s="214">
        <v>49</v>
      </c>
      <c r="B52" s="231" t="s">
        <v>252</v>
      </c>
      <c r="C52" s="231" t="s">
        <v>253</v>
      </c>
      <c r="D52" s="216">
        <v>2</v>
      </c>
      <c r="E52" s="232">
        <v>454</v>
      </c>
      <c r="F52" s="215">
        <f t="shared" si="2"/>
        <v>14</v>
      </c>
      <c r="G52" s="232" t="s">
        <v>157</v>
      </c>
      <c r="H52" s="232">
        <f t="shared" si="3"/>
        <v>6356</v>
      </c>
      <c r="I52" s="232">
        <v>7</v>
      </c>
      <c r="J52" s="232">
        <v>0</v>
      </c>
      <c r="K52" s="232">
        <v>3.5</v>
      </c>
      <c r="L52" s="232">
        <v>3.5</v>
      </c>
      <c r="M52" s="232" t="s">
        <v>67</v>
      </c>
      <c r="N52" s="232" t="s">
        <v>67</v>
      </c>
      <c r="O52" s="218"/>
      <c r="P52" s="218"/>
      <c r="Q52" s="218"/>
      <c r="R52" s="215" t="s">
        <v>70</v>
      </c>
      <c r="S52" s="215" t="s">
        <v>67</v>
      </c>
      <c r="T52" s="215" t="s">
        <v>70</v>
      </c>
      <c r="U52" s="219"/>
    </row>
    <row r="53" ht="24.95" customHeight="1" spans="1:21">
      <c r="A53" s="214">
        <v>50</v>
      </c>
      <c r="B53" s="231" t="s">
        <v>254</v>
      </c>
      <c r="C53" s="231" t="s">
        <v>255</v>
      </c>
      <c r="D53" s="216">
        <v>2</v>
      </c>
      <c r="E53" s="232">
        <f>1000+900</f>
        <v>1900</v>
      </c>
      <c r="F53" s="215">
        <f t="shared" si="2"/>
        <v>7</v>
      </c>
      <c r="G53" s="232" t="s">
        <v>157</v>
      </c>
      <c r="H53" s="232">
        <f t="shared" si="3"/>
        <v>13300</v>
      </c>
      <c r="I53" s="232">
        <v>0</v>
      </c>
      <c r="J53" s="232">
        <v>7</v>
      </c>
      <c r="K53" s="232">
        <v>0</v>
      </c>
      <c r="L53" s="232">
        <v>0</v>
      </c>
      <c r="M53" s="232" t="s">
        <v>67</v>
      </c>
      <c r="N53" s="232" t="s">
        <v>67</v>
      </c>
      <c r="O53" s="218"/>
      <c r="P53" s="218"/>
      <c r="Q53" s="218"/>
      <c r="R53" s="215" t="s">
        <v>67</v>
      </c>
      <c r="S53" s="215" t="s">
        <v>70</v>
      </c>
      <c r="T53" s="215" t="s">
        <v>67</v>
      </c>
      <c r="U53" s="219"/>
    </row>
    <row r="54" ht="24.95" customHeight="1" spans="1:21">
      <c r="A54" s="214">
        <v>51</v>
      </c>
      <c r="B54" s="231" t="s">
        <v>256</v>
      </c>
      <c r="C54" s="231" t="s">
        <v>257</v>
      </c>
      <c r="D54" s="216">
        <v>2</v>
      </c>
      <c r="E54" s="232"/>
      <c r="F54" s="232"/>
      <c r="G54" s="232">
        <v>3000</v>
      </c>
      <c r="H54" s="232">
        <v>3000</v>
      </c>
      <c r="I54" s="232"/>
      <c r="J54" s="232"/>
      <c r="K54" s="232"/>
      <c r="L54" s="232"/>
      <c r="M54" s="232"/>
      <c r="N54" s="232"/>
      <c r="O54" s="218"/>
      <c r="P54" s="218"/>
      <c r="Q54" s="218"/>
      <c r="R54" s="215"/>
      <c r="S54" s="215"/>
      <c r="T54" s="215"/>
      <c r="U54" s="219"/>
    </row>
    <row r="55" ht="24.95" customHeight="1" spans="1:21">
      <c r="A55" s="214">
        <v>52</v>
      </c>
      <c r="B55" s="231" t="s">
        <v>258</v>
      </c>
      <c r="C55" s="231" t="s">
        <v>259</v>
      </c>
      <c r="D55" s="216">
        <v>2</v>
      </c>
      <c r="E55" s="232"/>
      <c r="F55" s="232"/>
      <c r="G55" s="232">
        <v>5000</v>
      </c>
      <c r="H55" s="232">
        <v>5000</v>
      </c>
      <c r="I55" s="232"/>
      <c r="J55" s="232"/>
      <c r="K55" s="232"/>
      <c r="L55" s="232"/>
      <c r="M55" s="232"/>
      <c r="N55" s="232"/>
      <c r="O55" s="218"/>
      <c r="P55" s="218"/>
      <c r="Q55" s="218"/>
      <c r="R55" s="215"/>
      <c r="S55" s="215"/>
      <c r="T55" s="215"/>
      <c r="U55" s="219"/>
    </row>
    <row r="56" ht="24.95" customHeight="1" spans="1:21">
      <c r="A56" s="214">
        <v>53</v>
      </c>
      <c r="B56" s="231" t="s">
        <v>260</v>
      </c>
      <c r="C56" s="231" t="s">
        <v>257</v>
      </c>
      <c r="D56" s="216">
        <v>2</v>
      </c>
      <c r="E56" s="232"/>
      <c r="F56" s="232"/>
      <c r="G56" s="232">
        <v>3500</v>
      </c>
      <c r="H56" s="232">
        <v>3500</v>
      </c>
      <c r="I56" s="232"/>
      <c r="J56" s="232"/>
      <c r="K56" s="232"/>
      <c r="L56" s="232"/>
      <c r="M56" s="232"/>
      <c r="N56" s="232"/>
      <c r="O56" s="218"/>
      <c r="P56" s="235"/>
      <c r="Q56" s="235"/>
      <c r="R56" s="215"/>
      <c r="S56" s="215"/>
      <c r="T56" s="215"/>
      <c r="U56" s="219"/>
    </row>
    <row r="57" ht="24.95" customHeight="1" spans="1:21">
      <c r="A57" s="214">
        <v>54</v>
      </c>
      <c r="B57" s="231" t="s">
        <v>261</v>
      </c>
      <c r="C57" s="231"/>
      <c r="D57" s="216">
        <v>2</v>
      </c>
      <c r="E57" s="232"/>
      <c r="F57" s="232"/>
      <c r="G57" s="237">
        <v>5000</v>
      </c>
      <c r="H57" s="232">
        <v>35000</v>
      </c>
      <c r="I57" s="232"/>
      <c r="J57" s="232"/>
      <c r="K57" s="232"/>
      <c r="L57" s="232"/>
      <c r="M57" s="232"/>
      <c r="N57" s="232"/>
      <c r="O57" s="218">
        <v>1</v>
      </c>
      <c r="P57" s="218"/>
      <c r="Q57" s="218"/>
      <c r="R57" s="215"/>
      <c r="S57" s="215"/>
      <c r="T57" s="215"/>
      <c r="U57" s="219"/>
    </row>
    <row r="58" ht="24.95" customHeight="1" spans="1:21">
      <c r="A58" s="214">
        <v>55</v>
      </c>
      <c r="B58" s="231" t="s">
        <v>262</v>
      </c>
      <c r="C58" s="231"/>
      <c r="D58" s="216">
        <v>2</v>
      </c>
      <c r="E58" s="232"/>
      <c r="F58" s="232"/>
      <c r="G58" s="237">
        <v>4300</v>
      </c>
      <c r="H58" s="232">
        <v>27600</v>
      </c>
      <c r="I58" s="232"/>
      <c r="J58" s="232"/>
      <c r="K58" s="232"/>
      <c r="L58" s="232"/>
      <c r="M58" s="232"/>
      <c r="N58" s="232"/>
      <c r="O58" s="218">
        <v>1</v>
      </c>
      <c r="P58" s="218"/>
      <c r="Q58" s="218"/>
      <c r="R58" s="215"/>
      <c r="S58" s="215"/>
      <c r="T58" s="215"/>
      <c r="U58" s="219"/>
    </row>
    <row r="59" ht="24.95" customHeight="1" spans="1:21">
      <c r="A59" s="214">
        <v>56</v>
      </c>
      <c r="B59" s="231" t="s">
        <v>263</v>
      </c>
      <c r="C59" s="231" t="s">
        <v>264</v>
      </c>
      <c r="D59" s="216">
        <v>2</v>
      </c>
      <c r="E59" s="232"/>
      <c r="F59" s="232"/>
      <c r="G59" s="232">
        <f>11783+8800</f>
        <v>20583</v>
      </c>
      <c r="H59" s="238">
        <f>11783+38895+40500</f>
        <v>91178</v>
      </c>
      <c r="I59" s="232"/>
      <c r="J59" s="232"/>
      <c r="K59" s="232"/>
      <c r="L59" s="232"/>
      <c r="M59" s="232"/>
      <c r="N59" s="232"/>
      <c r="O59" s="218">
        <v>1</v>
      </c>
      <c r="P59" s="218"/>
      <c r="Q59" s="218"/>
      <c r="R59" s="215"/>
      <c r="S59" s="215"/>
      <c r="T59" s="215"/>
      <c r="U59" s="219"/>
    </row>
    <row r="60" ht="24.95" customHeight="1" spans="1:21">
      <c r="A60" s="214">
        <v>57</v>
      </c>
      <c r="B60" s="215" t="s">
        <v>265</v>
      </c>
      <c r="C60" s="215"/>
      <c r="D60" s="216">
        <v>2</v>
      </c>
      <c r="E60" s="215"/>
      <c r="F60" s="215"/>
      <c r="G60" s="215">
        <f>14126</f>
        <v>14126</v>
      </c>
      <c r="H60" s="215">
        <v>14126</v>
      </c>
      <c r="I60" s="215"/>
      <c r="J60" s="215"/>
      <c r="K60" s="215"/>
      <c r="L60" s="215"/>
      <c r="M60" s="217"/>
      <c r="N60" s="217"/>
      <c r="O60" s="218"/>
      <c r="P60" s="218"/>
      <c r="Q60" s="218"/>
      <c r="R60" s="215"/>
      <c r="S60" s="215"/>
      <c r="T60" s="215"/>
      <c r="U60" s="219"/>
    </row>
    <row r="61" ht="24.95" customHeight="1" spans="1:21">
      <c r="A61" s="214">
        <v>58</v>
      </c>
      <c r="B61" s="215" t="s">
        <v>266</v>
      </c>
      <c r="C61" s="215"/>
      <c r="D61" s="216">
        <v>2</v>
      </c>
      <c r="E61" s="215"/>
      <c r="F61" s="215"/>
      <c r="G61" s="215">
        <v>13792</v>
      </c>
      <c r="H61" s="215">
        <v>13792</v>
      </c>
      <c r="I61" s="215"/>
      <c r="J61" s="215"/>
      <c r="K61" s="215"/>
      <c r="L61" s="215"/>
      <c r="M61" s="217"/>
      <c r="N61" s="217"/>
      <c r="O61" s="218"/>
      <c r="P61" s="218"/>
      <c r="Q61" s="218"/>
      <c r="R61" s="215"/>
      <c r="S61" s="215"/>
      <c r="T61" s="215"/>
      <c r="U61" s="219"/>
    </row>
    <row r="62" ht="24.95" customHeight="1" spans="1:21">
      <c r="A62" s="214">
        <v>59</v>
      </c>
      <c r="B62" s="215" t="s">
        <v>267</v>
      </c>
      <c r="C62" s="215"/>
      <c r="D62" s="216">
        <v>2</v>
      </c>
      <c r="E62" s="215"/>
      <c r="F62" s="215"/>
      <c r="G62" s="215">
        <v>3502</v>
      </c>
      <c r="H62" s="215">
        <v>3502</v>
      </c>
      <c r="I62" s="215"/>
      <c r="J62" s="215"/>
      <c r="K62" s="215"/>
      <c r="L62" s="215"/>
      <c r="M62" s="217"/>
      <c r="N62" s="217"/>
      <c r="O62" s="218"/>
      <c r="P62" s="218"/>
      <c r="Q62" s="218"/>
      <c r="R62" s="215"/>
      <c r="S62" s="215"/>
      <c r="T62" s="215"/>
      <c r="U62" s="219"/>
    </row>
    <row r="63" ht="24.95" customHeight="1" spans="1:21">
      <c r="A63" s="214">
        <v>60</v>
      </c>
      <c r="B63" s="215" t="s">
        <v>268</v>
      </c>
      <c r="C63" s="215" t="s">
        <v>191</v>
      </c>
      <c r="D63" s="216">
        <v>2</v>
      </c>
      <c r="E63" s="215"/>
      <c r="F63" s="215"/>
      <c r="G63" s="215">
        <v>12423</v>
      </c>
      <c r="H63" s="215">
        <f>G63</f>
        <v>12423</v>
      </c>
      <c r="I63" s="215"/>
      <c r="J63" s="215"/>
      <c r="K63" s="215"/>
      <c r="L63" s="215"/>
      <c r="M63" s="217"/>
      <c r="N63" s="217"/>
      <c r="O63" s="218"/>
      <c r="P63" s="218"/>
      <c r="Q63" s="218"/>
      <c r="R63" s="215"/>
      <c r="S63" s="215"/>
      <c r="T63" s="215"/>
      <c r="U63" s="219"/>
    </row>
    <row r="64" ht="24.95" customHeight="1" spans="1:21">
      <c r="A64" s="214">
        <v>61</v>
      </c>
      <c r="B64" s="215" t="s">
        <v>269</v>
      </c>
      <c r="C64" s="215" t="s">
        <v>270</v>
      </c>
      <c r="D64" s="216">
        <v>2</v>
      </c>
      <c r="E64" s="215"/>
      <c r="F64" s="215"/>
      <c r="G64" s="215">
        <v>2000</v>
      </c>
      <c r="H64" s="215">
        <f>G64</f>
        <v>2000</v>
      </c>
      <c r="I64" s="215"/>
      <c r="J64" s="215"/>
      <c r="K64" s="215"/>
      <c r="L64" s="215"/>
      <c r="M64" s="217"/>
      <c r="N64" s="217"/>
      <c r="O64" s="233"/>
      <c r="P64" s="218"/>
      <c r="Q64" s="218"/>
      <c r="R64" s="215"/>
      <c r="S64" s="215"/>
      <c r="T64" s="215"/>
      <c r="U64" s="219"/>
    </row>
    <row r="65" ht="24.95" customHeight="1" spans="1:21">
      <c r="A65" s="214">
        <v>62</v>
      </c>
      <c r="B65" s="215" t="s">
        <v>271</v>
      </c>
      <c r="C65" s="215" t="s">
        <v>272</v>
      </c>
      <c r="D65" s="216">
        <v>2</v>
      </c>
      <c r="E65" s="215"/>
      <c r="F65" s="215"/>
      <c r="G65" s="215">
        <v>20000</v>
      </c>
      <c r="H65" s="215">
        <v>81226</v>
      </c>
      <c r="I65" s="215"/>
      <c r="J65" s="215"/>
      <c r="K65" s="215"/>
      <c r="L65" s="215"/>
      <c r="M65" s="217"/>
      <c r="N65" s="217"/>
      <c r="O65" s="218"/>
      <c r="P65" s="218"/>
      <c r="Q65" s="218"/>
      <c r="R65" s="215"/>
      <c r="S65" s="215"/>
      <c r="T65" s="215"/>
      <c r="U65" s="219"/>
    </row>
    <row r="66" ht="24.95" customHeight="1" spans="1:21">
      <c r="A66" s="214">
        <v>63</v>
      </c>
      <c r="B66" s="239" t="s">
        <v>273</v>
      </c>
      <c r="C66" s="230"/>
      <c r="D66" s="240">
        <v>2</v>
      </c>
      <c r="E66" s="230"/>
      <c r="F66" s="230"/>
      <c r="G66" s="241">
        <v>33300</v>
      </c>
      <c r="H66" s="241">
        <v>33300</v>
      </c>
      <c r="I66" s="242"/>
      <c r="J66" s="242"/>
      <c r="K66" s="242"/>
      <c r="L66" s="243"/>
      <c r="M66" s="234"/>
      <c r="N66" s="234"/>
      <c r="O66" s="244"/>
      <c r="P66" s="244"/>
      <c r="Q66" s="244"/>
      <c r="R66" s="245"/>
      <c r="S66" s="245"/>
      <c r="T66" s="219"/>
      <c r="U66" s="219"/>
    </row>
    <row r="67" ht="24.95" customHeight="1" spans="1:21">
      <c r="A67" s="214">
        <v>64</v>
      </c>
      <c r="B67" s="239" t="s">
        <v>274</v>
      </c>
      <c r="C67" s="230"/>
      <c r="D67" s="240">
        <v>2</v>
      </c>
      <c r="E67" s="230"/>
      <c r="F67" s="230"/>
      <c r="G67" s="241">
        <v>10720</v>
      </c>
      <c r="H67" s="241">
        <v>10720</v>
      </c>
      <c r="I67" s="242"/>
      <c r="J67" s="242"/>
      <c r="K67" s="242"/>
      <c r="L67" s="243"/>
      <c r="M67" s="234"/>
      <c r="N67" s="234"/>
      <c r="O67" s="244"/>
      <c r="P67" s="244"/>
      <c r="Q67" s="244"/>
      <c r="R67" s="245"/>
      <c r="S67" s="245"/>
      <c r="T67" s="219"/>
      <c r="U67" s="219"/>
    </row>
    <row r="68" ht="24.95" customHeight="1" spans="1:21">
      <c r="A68" s="214">
        <v>65</v>
      </c>
      <c r="B68" s="215" t="s">
        <v>271</v>
      </c>
      <c r="C68" s="215" t="s">
        <v>275</v>
      </c>
      <c r="D68" s="216">
        <v>2</v>
      </c>
      <c r="E68" s="215"/>
      <c r="F68" s="215"/>
      <c r="G68" s="215">
        <v>6500</v>
      </c>
      <c r="H68" s="215">
        <v>6500</v>
      </c>
      <c r="I68" s="215"/>
      <c r="J68" s="215"/>
      <c r="K68" s="215"/>
      <c r="L68" s="215"/>
      <c r="M68" s="234"/>
      <c r="N68" s="234"/>
      <c r="O68" s="218"/>
      <c r="P68" s="218"/>
      <c r="Q68" s="218"/>
      <c r="R68" s="215"/>
      <c r="S68" s="215"/>
      <c r="T68" s="215"/>
      <c r="U68" s="219"/>
    </row>
    <row r="69" ht="24.95" customHeight="1" spans="1:21">
      <c r="A69" s="214">
        <v>66</v>
      </c>
      <c r="B69" s="215" t="s">
        <v>276</v>
      </c>
      <c r="C69" s="215" t="s">
        <v>277</v>
      </c>
      <c r="D69" s="216">
        <v>2</v>
      </c>
      <c r="E69" s="215"/>
      <c r="F69" s="215"/>
      <c r="G69" s="215">
        <v>13743</v>
      </c>
      <c r="H69" s="215">
        <v>13743</v>
      </c>
      <c r="I69" s="215"/>
      <c r="J69" s="215"/>
      <c r="K69" s="215"/>
      <c r="L69" s="215"/>
      <c r="M69" s="234"/>
      <c r="N69" s="234"/>
      <c r="O69" s="218"/>
      <c r="P69" s="218"/>
      <c r="Q69" s="218"/>
      <c r="R69" s="215"/>
      <c r="S69" s="215"/>
      <c r="T69" s="215"/>
      <c r="U69" s="219"/>
    </row>
    <row r="70" ht="24.95" customHeight="1" spans="1:21">
      <c r="A70" s="214">
        <v>67</v>
      </c>
      <c r="B70" s="242" t="s">
        <v>278</v>
      </c>
      <c r="C70" s="242"/>
      <c r="D70" s="216">
        <v>2</v>
      </c>
      <c r="E70" s="242"/>
      <c r="F70" s="242"/>
      <c r="G70" s="215">
        <v>27275</v>
      </c>
      <c r="H70" s="215">
        <v>27275</v>
      </c>
      <c r="I70" s="242"/>
      <c r="J70" s="242"/>
      <c r="K70" s="242"/>
      <c r="L70" s="243"/>
      <c r="M70" s="234"/>
      <c r="N70" s="234"/>
      <c r="O70" s="244"/>
      <c r="P70" s="244"/>
      <c r="Q70" s="244"/>
      <c r="R70" s="245"/>
      <c r="S70" s="245"/>
      <c r="T70" s="219"/>
      <c r="U70" s="219"/>
    </row>
    <row r="71" ht="24.95" customHeight="1" spans="1:21">
      <c r="A71" s="246">
        <v>68</v>
      </c>
      <c r="B71" s="247" t="s">
        <v>279</v>
      </c>
      <c r="C71" s="248"/>
      <c r="D71" s="249">
        <v>2</v>
      </c>
      <c r="E71" s="248"/>
      <c r="F71" s="248"/>
      <c r="G71" s="250">
        <v>1800</v>
      </c>
      <c r="H71" s="250">
        <v>1800</v>
      </c>
      <c r="I71" s="248"/>
      <c r="J71" s="248"/>
      <c r="K71" s="248"/>
      <c r="L71" s="251"/>
      <c r="M71" s="252"/>
      <c r="N71" s="252"/>
      <c r="O71" s="253"/>
      <c r="P71" s="253"/>
      <c r="Q71" s="253"/>
      <c r="R71" s="254"/>
      <c r="S71" s="254"/>
      <c r="T71" s="255"/>
      <c r="U71" s="256"/>
    </row>
    <row r="72" s="199" customFormat="1" ht="24.95" customHeight="1" spans="1:21">
      <c r="A72" s="214">
        <v>69</v>
      </c>
      <c r="B72" s="257" t="s">
        <v>280</v>
      </c>
      <c r="C72" s="257"/>
      <c r="D72" s="258"/>
      <c r="E72" s="259">
        <v>44867</v>
      </c>
      <c r="F72" s="259"/>
      <c r="G72" s="259">
        <v>200564</v>
      </c>
      <c r="H72" s="259">
        <v>2157228</v>
      </c>
      <c r="I72" s="259"/>
      <c r="J72" s="259"/>
      <c r="K72" s="259"/>
      <c r="L72" s="259"/>
      <c r="M72" s="259"/>
      <c r="N72" s="259"/>
      <c r="O72" s="259">
        <v>9</v>
      </c>
      <c r="P72" s="259">
        <v>3</v>
      </c>
      <c r="Q72" s="259">
        <v>2</v>
      </c>
      <c r="R72" s="260"/>
      <c r="S72" s="260"/>
      <c r="T72" s="260"/>
      <c r="U72" s="261"/>
    </row>
    <row r="73" s="200" customFormat="1" ht="24.95" customHeight="1" spans="1:21">
      <c r="A73" s="262"/>
      <c r="B73" s="263"/>
      <c r="C73" s="263"/>
      <c r="D73" s="263"/>
      <c r="E73" s="264"/>
      <c r="F73" s="264"/>
      <c r="G73" s="263"/>
      <c r="H73" s="263"/>
      <c r="I73" s="263"/>
      <c r="J73" s="202"/>
      <c r="K73" s="202"/>
      <c r="L73" s="202"/>
      <c r="M73" s="202"/>
      <c r="N73" s="202"/>
      <c r="O73" s="202"/>
      <c r="P73" s="202"/>
      <c r="Q73" s="202"/>
      <c r="R73" s="202"/>
      <c r="S73" s="202"/>
    </row>
    <row r="74" s="201" customFormat="1" ht="39" customHeight="1" spans="1:21">
      <c r="A74" s="262"/>
      <c r="B74" s="265"/>
      <c r="C74" s="265"/>
      <c r="D74" s="265"/>
      <c r="E74" s="264"/>
      <c r="F74" s="265"/>
      <c r="G74" s="265"/>
      <c r="H74" s="265"/>
      <c r="I74" s="265"/>
      <c r="J74" s="266"/>
      <c r="K74" s="265"/>
      <c r="L74" s="265"/>
      <c r="M74" s="267"/>
      <c r="N74" s="267"/>
      <c r="O74" s="267"/>
      <c r="P74" s="268"/>
      <c r="Q74" s="268"/>
      <c r="R74" s="268"/>
      <c r="S74" s="268"/>
    </row>
    <row r="75" s="200" customFormat="1" ht="24.95" customHeight="1" spans="1:21">
      <c r="A75" s="262"/>
      <c r="B75" s="263"/>
      <c r="C75" s="269"/>
      <c r="D75" s="270"/>
      <c r="E75" s="263"/>
      <c r="F75" s="263"/>
      <c r="G75" s="263"/>
      <c r="H75" s="263"/>
      <c r="I75" s="271"/>
      <c r="J75" s="202"/>
      <c r="K75" s="202"/>
      <c r="L75" s="202"/>
      <c r="M75" s="263"/>
      <c r="N75" s="263"/>
      <c r="O75" s="202"/>
      <c r="P75" s="202"/>
      <c r="Q75" s="202"/>
      <c r="R75" s="202"/>
      <c r="S75" s="202"/>
    </row>
    <row r="76" s="200" customFormat="1" ht="24.95" customHeight="1" spans="1:21">
      <c r="A76" s="262"/>
      <c r="B76" s="263"/>
      <c r="C76" s="269"/>
      <c r="D76" s="270"/>
      <c r="E76" s="263"/>
      <c r="F76" s="263"/>
      <c r="G76" s="263"/>
      <c r="H76" s="263"/>
      <c r="I76" s="271"/>
      <c r="J76" s="202"/>
      <c r="K76" s="202"/>
      <c r="L76" s="202"/>
      <c r="M76" s="263"/>
      <c r="N76" s="263"/>
      <c r="O76" s="202"/>
      <c r="P76" s="202"/>
      <c r="Q76" s="202"/>
      <c r="R76" s="202"/>
      <c r="S76" s="202"/>
    </row>
    <row r="77" s="200" customFormat="1" ht="24.95" customHeight="1" spans="1:21">
      <c r="A77" s="262"/>
      <c r="B77" s="263"/>
      <c r="C77" s="269"/>
      <c r="D77" s="270"/>
      <c r="E77" s="263"/>
      <c r="F77" s="263"/>
      <c r="G77" s="263"/>
      <c r="H77" s="263"/>
      <c r="I77" s="271"/>
      <c r="J77" s="202"/>
      <c r="K77" s="202"/>
      <c r="L77" s="202"/>
      <c r="M77" s="263"/>
      <c r="N77" s="263"/>
      <c r="O77" s="202"/>
      <c r="P77" s="202"/>
      <c r="Q77" s="202"/>
      <c r="R77" s="202"/>
      <c r="S77" s="202"/>
    </row>
    <row r="78" s="200" customFormat="1" ht="24.95" customHeight="1" spans="1:21">
      <c r="A78" s="262"/>
      <c r="B78" s="263"/>
      <c r="C78" s="269"/>
      <c r="D78" s="270"/>
      <c r="E78" s="263"/>
      <c r="F78" s="263"/>
      <c r="G78" s="263"/>
      <c r="H78" s="263"/>
      <c r="I78" s="271"/>
      <c r="J78" s="202"/>
      <c r="K78" s="202"/>
      <c r="L78" s="202"/>
      <c r="M78" s="263"/>
      <c r="N78" s="263"/>
      <c r="O78" s="202"/>
      <c r="P78" s="202"/>
      <c r="Q78" s="202"/>
      <c r="R78" s="202"/>
      <c r="S78" s="202"/>
    </row>
    <row r="79" s="200" customFormat="1" ht="24.95" customHeight="1" spans="1:21">
      <c r="A79" s="262"/>
      <c r="B79" s="263"/>
      <c r="C79" s="269"/>
      <c r="D79" s="270"/>
      <c r="E79" s="263"/>
      <c r="F79" s="263"/>
      <c r="G79" s="263"/>
      <c r="H79" s="263"/>
      <c r="I79" s="271"/>
      <c r="J79" s="202"/>
      <c r="K79" s="202"/>
      <c r="L79" s="202"/>
      <c r="M79" s="263"/>
      <c r="N79" s="263"/>
      <c r="O79" s="202"/>
      <c r="P79" s="202"/>
      <c r="Q79" s="202"/>
      <c r="R79" s="202"/>
      <c r="S79" s="202"/>
    </row>
    <row r="80" s="200" customFormat="1" ht="24.95" customHeight="1" spans="1:21">
      <c r="A80" s="262"/>
      <c r="B80" s="263"/>
      <c r="C80" s="269"/>
      <c r="D80" s="270"/>
      <c r="E80" s="263"/>
      <c r="F80" s="263"/>
      <c r="G80" s="263"/>
      <c r="H80" s="263"/>
      <c r="I80" s="271"/>
      <c r="J80" s="202"/>
      <c r="K80" s="202"/>
      <c r="L80" s="202"/>
      <c r="M80" s="263"/>
      <c r="N80" s="263"/>
      <c r="O80" s="202"/>
      <c r="P80" s="202"/>
      <c r="Q80" s="202"/>
      <c r="R80" s="202"/>
      <c r="S80" s="202"/>
    </row>
    <row r="81" s="200" customFormat="1" ht="24.95" customHeight="1" spans="1:19">
      <c r="A81" s="262"/>
      <c r="B81" s="272"/>
      <c r="C81" s="269"/>
      <c r="D81" s="270"/>
      <c r="E81" s="272"/>
      <c r="F81" s="272"/>
      <c r="G81" s="263"/>
      <c r="H81" s="263"/>
      <c r="I81" s="271"/>
      <c r="J81" s="202"/>
      <c r="K81" s="202"/>
      <c r="L81" s="202"/>
      <c r="M81" s="263"/>
      <c r="N81" s="263"/>
      <c r="O81" s="202"/>
      <c r="P81" s="202"/>
      <c r="Q81" s="202"/>
      <c r="R81" s="202"/>
      <c r="S81" s="202"/>
    </row>
    <row r="82" s="200" customFormat="1" ht="24.95" customHeight="1" spans="1:19">
      <c r="A82" s="262"/>
      <c r="B82" s="263"/>
      <c r="C82" s="269"/>
      <c r="D82" s="270"/>
      <c r="E82" s="263"/>
      <c r="F82" s="263"/>
      <c r="G82" s="263"/>
      <c r="H82" s="263"/>
      <c r="I82" s="271"/>
      <c r="J82" s="202"/>
      <c r="K82" s="202"/>
      <c r="L82" s="202"/>
      <c r="M82" s="263"/>
      <c r="N82" s="263"/>
      <c r="O82" s="202"/>
      <c r="P82" s="202"/>
      <c r="Q82" s="202"/>
      <c r="R82" s="202"/>
      <c r="S82" s="202"/>
    </row>
    <row r="83" s="200" customFormat="1" ht="24.95" customHeight="1" spans="1:19">
      <c r="A83" s="262"/>
      <c r="B83" s="263"/>
      <c r="C83" s="269"/>
      <c r="D83" s="270"/>
      <c r="E83" s="263"/>
      <c r="F83" s="263"/>
      <c r="G83" s="263"/>
      <c r="H83" s="263"/>
      <c r="I83" s="271"/>
      <c r="J83" s="202"/>
      <c r="K83" s="202"/>
      <c r="L83" s="202"/>
      <c r="M83" s="263"/>
      <c r="N83" s="263"/>
      <c r="O83" s="202"/>
      <c r="P83" s="202"/>
      <c r="Q83" s="202"/>
      <c r="R83" s="202"/>
      <c r="S83" s="202"/>
    </row>
    <row r="84" s="200" customFormat="1" ht="24.95" customHeight="1" spans="1:19">
      <c r="A84" s="262"/>
      <c r="B84" s="263"/>
      <c r="C84" s="269"/>
      <c r="D84" s="270"/>
      <c r="E84" s="263"/>
      <c r="F84" s="263"/>
      <c r="G84" s="263"/>
      <c r="H84" s="263"/>
      <c r="I84" s="271"/>
      <c r="J84" s="202"/>
      <c r="K84" s="202"/>
      <c r="L84" s="202"/>
      <c r="M84" s="263"/>
      <c r="N84" s="263"/>
      <c r="O84" s="202"/>
      <c r="P84" s="202"/>
      <c r="Q84" s="202"/>
      <c r="R84" s="202"/>
      <c r="S84" s="202"/>
    </row>
    <row r="85" s="200" customFormat="1" ht="24.95" customHeight="1" spans="1:19">
      <c r="A85" s="262"/>
      <c r="B85" s="263"/>
      <c r="C85" s="269"/>
      <c r="D85" s="270"/>
      <c r="E85" s="263"/>
      <c r="F85" s="263"/>
      <c r="G85" s="263"/>
      <c r="H85" s="263"/>
      <c r="I85" s="271"/>
      <c r="J85" s="202"/>
      <c r="K85" s="202"/>
      <c r="L85" s="202"/>
      <c r="M85" s="263"/>
      <c r="N85" s="263"/>
      <c r="O85" s="202"/>
      <c r="P85" s="202"/>
      <c r="Q85" s="202"/>
      <c r="R85" s="202"/>
      <c r="S85" s="202"/>
    </row>
    <row r="86" s="200" customFormat="1" ht="24.95" customHeight="1" spans="1:19">
      <c r="A86" s="262"/>
      <c r="B86" s="263"/>
      <c r="C86" s="269"/>
      <c r="D86" s="270"/>
      <c r="E86" s="263"/>
      <c r="F86" s="263"/>
      <c r="G86" s="263"/>
      <c r="H86" s="263"/>
      <c r="I86" s="271"/>
      <c r="J86" s="202"/>
      <c r="K86" s="202"/>
      <c r="L86" s="202"/>
      <c r="M86" s="263"/>
      <c r="N86" s="263"/>
      <c r="O86" s="202"/>
      <c r="P86" s="202"/>
      <c r="Q86" s="202"/>
      <c r="R86" s="202"/>
      <c r="S86" s="202"/>
    </row>
    <row r="87" s="200" customFormat="1" ht="24.95" customHeight="1" spans="1:19">
      <c r="A87" s="262"/>
      <c r="B87" s="273"/>
      <c r="C87" s="263"/>
      <c r="D87" s="263"/>
      <c r="E87" s="274"/>
      <c r="F87" s="274"/>
      <c r="G87" s="263"/>
      <c r="H87" s="263"/>
      <c r="I87" s="263"/>
      <c r="J87" s="202"/>
      <c r="K87" s="202"/>
      <c r="L87" s="202"/>
      <c r="M87" s="202"/>
      <c r="N87" s="202"/>
      <c r="O87" s="202"/>
      <c r="P87" s="202"/>
      <c r="Q87" s="202"/>
      <c r="R87" s="202"/>
      <c r="S87" s="202"/>
    </row>
    <row r="88" s="200" customFormat="1" ht="24.95" customHeight="1" spans="1:19">
      <c r="A88" s="262"/>
      <c r="B88" s="273"/>
      <c r="C88" s="263"/>
      <c r="D88" s="263"/>
      <c r="E88" s="274"/>
      <c r="F88" s="274"/>
      <c r="G88" s="263"/>
      <c r="H88" s="263"/>
      <c r="I88" s="263"/>
      <c r="J88" s="202"/>
      <c r="K88" s="202"/>
      <c r="L88" s="202"/>
      <c r="M88" s="202"/>
      <c r="N88" s="202"/>
      <c r="O88" s="202"/>
      <c r="P88" s="202"/>
      <c r="Q88" s="202"/>
      <c r="R88" s="202"/>
      <c r="S88" s="202"/>
    </row>
    <row r="89" s="200" customFormat="1" ht="24.95" customHeight="1" spans="1:19">
      <c r="A89" s="262"/>
      <c r="B89" s="273"/>
      <c r="C89" s="263"/>
      <c r="D89" s="263"/>
      <c r="E89" s="274"/>
      <c r="F89" s="274"/>
      <c r="G89" s="263"/>
      <c r="H89" s="263"/>
      <c r="I89" s="263"/>
      <c r="J89" s="202"/>
      <c r="K89" s="202"/>
      <c r="L89" s="202"/>
      <c r="M89" s="202"/>
      <c r="N89" s="202"/>
      <c r="O89" s="202"/>
      <c r="P89" s="202"/>
      <c r="Q89" s="202"/>
      <c r="R89" s="202"/>
      <c r="S89" s="202"/>
    </row>
    <row r="90" s="200" customFormat="1" ht="24.95" customHeight="1" spans="1:19">
      <c r="A90" s="262"/>
      <c r="B90" s="273"/>
      <c r="C90" s="263"/>
      <c r="D90" s="263"/>
      <c r="E90" s="274"/>
      <c r="F90" s="274"/>
      <c r="G90" s="263"/>
      <c r="H90" s="263"/>
      <c r="I90" s="263"/>
      <c r="J90" s="202"/>
      <c r="K90" s="202"/>
      <c r="L90" s="202"/>
      <c r="M90" s="202"/>
      <c r="N90" s="202"/>
      <c r="O90" s="202"/>
      <c r="P90" s="202"/>
      <c r="Q90" s="202"/>
      <c r="R90" s="202"/>
      <c r="S90" s="202"/>
    </row>
    <row r="91" s="200" customFormat="1" ht="24.95" customHeight="1" spans="1:19">
      <c r="A91" s="262"/>
      <c r="B91" s="273"/>
      <c r="C91" s="263"/>
      <c r="D91" s="263"/>
      <c r="E91" s="274"/>
      <c r="F91" s="274"/>
      <c r="G91" s="263"/>
      <c r="H91" s="263"/>
      <c r="I91" s="263"/>
      <c r="J91" s="202"/>
      <c r="K91" s="202"/>
      <c r="L91" s="202"/>
      <c r="M91" s="202"/>
      <c r="N91" s="202"/>
      <c r="O91" s="202"/>
      <c r="P91" s="202"/>
      <c r="Q91" s="202"/>
      <c r="R91" s="202"/>
      <c r="S91" s="202"/>
    </row>
    <row r="92" s="200" customFormat="1" ht="24.95" customHeight="1" spans="1:19">
      <c r="A92" s="262"/>
      <c r="B92" s="273"/>
      <c r="C92" s="263"/>
      <c r="D92" s="263"/>
      <c r="E92" s="274"/>
      <c r="F92" s="274"/>
      <c r="G92" s="263"/>
      <c r="H92" s="263"/>
      <c r="I92" s="263"/>
      <c r="J92" s="202"/>
      <c r="K92" s="202"/>
      <c r="L92" s="202"/>
      <c r="M92" s="202"/>
      <c r="N92" s="202"/>
      <c r="O92" s="202"/>
      <c r="P92" s="202"/>
      <c r="Q92" s="202"/>
      <c r="R92" s="202"/>
      <c r="S92" s="202"/>
    </row>
    <row r="93" s="200" customFormat="1" ht="24.95" customHeight="1" spans="1:19">
      <c r="A93" s="262"/>
      <c r="B93" s="273"/>
      <c r="C93" s="263"/>
      <c r="D93" s="263"/>
      <c r="E93" s="274"/>
      <c r="F93" s="274"/>
      <c r="G93" s="263"/>
      <c r="H93" s="263"/>
      <c r="I93" s="263"/>
      <c r="J93" s="202"/>
      <c r="K93" s="202"/>
      <c r="L93" s="202"/>
      <c r="M93" s="202"/>
      <c r="N93" s="202"/>
      <c r="O93" s="202"/>
      <c r="P93" s="202"/>
      <c r="Q93" s="202"/>
      <c r="R93" s="202"/>
      <c r="S93" s="202"/>
    </row>
    <row r="94" s="200" customFormat="1" ht="24.95" customHeight="1" spans="1:19">
      <c r="A94" s="262"/>
      <c r="B94" s="273"/>
      <c r="C94" s="263"/>
      <c r="D94" s="263"/>
      <c r="E94" s="274"/>
      <c r="F94" s="274"/>
      <c r="G94" s="263"/>
      <c r="H94" s="263"/>
      <c r="I94" s="263"/>
      <c r="J94" s="202"/>
      <c r="K94" s="202"/>
      <c r="L94" s="202"/>
      <c r="M94" s="202"/>
      <c r="N94" s="202"/>
      <c r="O94" s="202"/>
      <c r="P94" s="202"/>
      <c r="Q94" s="202"/>
      <c r="R94" s="202"/>
      <c r="S94" s="202"/>
    </row>
    <row r="95" s="200" customFormat="1" ht="24.95" customHeight="1" spans="1:19">
      <c r="A95" s="262"/>
      <c r="B95" s="273"/>
      <c r="C95" s="263"/>
      <c r="D95" s="263"/>
      <c r="E95" s="274"/>
      <c r="F95" s="274"/>
      <c r="G95" s="263"/>
      <c r="H95" s="263"/>
      <c r="I95" s="263"/>
      <c r="J95" s="202"/>
      <c r="K95" s="202"/>
      <c r="L95" s="202"/>
      <c r="M95" s="202"/>
      <c r="N95" s="202"/>
      <c r="O95" s="202"/>
      <c r="P95" s="202"/>
      <c r="Q95" s="202"/>
      <c r="R95" s="202"/>
      <c r="S95" s="202"/>
    </row>
    <row r="96" s="200" customFormat="1" ht="24.95" customHeight="1" spans="1:19">
      <c r="A96" s="262"/>
      <c r="B96" s="273"/>
      <c r="C96" s="263"/>
      <c r="D96" s="263"/>
      <c r="E96" s="274"/>
      <c r="F96" s="274"/>
      <c r="G96" s="263"/>
      <c r="H96" s="263"/>
      <c r="I96" s="263"/>
      <c r="J96" s="202"/>
      <c r="K96" s="202"/>
      <c r="L96" s="202"/>
      <c r="M96" s="202"/>
      <c r="N96" s="202"/>
      <c r="O96" s="202"/>
      <c r="P96" s="202"/>
      <c r="Q96" s="202"/>
      <c r="R96" s="202"/>
      <c r="S96" s="202"/>
    </row>
    <row r="97" s="198" customFormat="1" ht="39" customHeight="1" spans="1:19">
      <c r="A97" s="262"/>
      <c r="B97" s="263"/>
      <c r="C97" s="269"/>
      <c r="D97" s="270"/>
      <c r="E97" s="263"/>
      <c r="F97" s="263"/>
      <c r="G97" s="275"/>
      <c r="H97" s="275"/>
      <c r="I97" s="275"/>
      <c r="J97" s="268"/>
      <c r="K97" s="268"/>
      <c r="L97" s="268"/>
      <c r="M97" s="276"/>
      <c r="N97" s="277"/>
      <c r="O97" s="277"/>
      <c r="P97" s="277"/>
      <c r="Q97" s="277"/>
      <c r="R97" s="277"/>
      <c r="S97" s="277"/>
    </row>
    <row r="98" s="198" customFormat="1" ht="39" customHeight="1" spans="1:19">
      <c r="A98" s="262"/>
      <c r="B98" s="263"/>
      <c r="C98" s="269"/>
      <c r="D98" s="270"/>
      <c r="E98" s="263"/>
      <c r="F98" s="263"/>
      <c r="G98" s="275"/>
      <c r="H98" s="275"/>
      <c r="I98" s="275"/>
      <c r="J98" s="268"/>
      <c r="K98" s="268"/>
      <c r="L98" s="268"/>
      <c r="M98" s="276"/>
      <c r="N98" s="277"/>
      <c r="O98" s="277"/>
      <c r="P98" s="277"/>
      <c r="Q98" s="277"/>
      <c r="R98" s="277"/>
      <c r="S98" s="277"/>
    </row>
    <row r="99" s="198" customFormat="1" ht="39" customHeight="1" spans="1:19">
      <c r="A99" s="262"/>
      <c r="B99" s="263"/>
      <c r="C99" s="269"/>
      <c r="D99" s="270"/>
      <c r="E99" s="263"/>
      <c r="F99" s="263"/>
      <c r="G99" s="275"/>
      <c r="H99" s="275"/>
      <c r="I99" s="275"/>
      <c r="J99" s="268"/>
      <c r="K99" s="268"/>
      <c r="L99" s="268"/>
      <c r="M99" s="276"/>
      <c r="N99" s="277"/>
      <c r="O99" s="277"/>
      <c r="P99" s="277"/>
      <c r="Q99" s="277"/>
      <c r="R99" s="277"/>
      <c r="S99" s="277"/>
    </row>
    <row r="100" s="198" customFormat="1" ht="39" customHeight="1" spans="1:19">
      <c r="A100" s="262"/>
      <c r="B100" s="263"/>
      <c r="C100" s="263"/>
      <c r="D100" s="263"/>
      <c r="E100" s="264"/>
      <c r="F100" s="264"/>
      <c r="G100" s="263"/>
      <c r="H100" s="263"/>
      <c r="I100" s="263"/>
      <c r="J100" s="202"/>
      <c r="K100" s="202"/>
      <c r="L100" s="202"/>
      <c r="M100" s="202"/>
      <c r="N100" s="202"/>
      <c r="O100" s="202"/>
      <c r="P100" s="202"/>
      <c r="Q100" s="202"/>
      <c r="R100" s="202"/>
      <c r="S100" s="202"/>
    </row>
    <row r="101" s="198" customFormat="1" ht="39" customHeight="1" spans="1:19">
      <c r="A101" s="262"/>
      <c r="B101" s="263"/>
      <c r="C101" s="263"/>
      <c r="D101" s="263"/>
      <c r="E101" s="264"/>
      <c r="F101" s="264"/>
      <c r="G101" s="263"/>
      <c r="H101" s="263"/>
      <c r="I101" s="263"/>
      <c r="J101" s="202"/>
      <c r="K101" s="202"/>
      <c r="L101" s="202"/>
      <c r="M101" s="202"/>
      <c r="N101" s="202"/>
      <c r="O101" s="202"/>
      <c r="P101" s="202"/>
      <c r="Q101" s="202"/>
      <c r="R101" s="202"/>
      <c r="S101" s="202"/>
    </row>
    <row r="102" s="198" customFormat="1" ht="39" customHeight="1" spans="1:19">
      <c r="A102" s="262"/>
      <c r="B102" s="263"/>
      <c r="C102" s="263"/>
      <c r="D102" s="263"/>
      <c r="E102" s="264"/>
      <c r="F102" s="264"/>
      <c r="G102" s="263"/>
      <c r="H102" s="263"/>
      <c r="I102" s="263"/>
      <c r="J102" s="202"/>
      <c r="K102" s="202"/>
      <c r="L102" s="202"/>
      <c r="M102" s="202"/>
      <c r="N102" s="202"/>
      <c r="O102" s="202"/>
      <c r="P102" s="202"/>
      <c r="Q102" s="202"/>
      <c r="R102" s="202"/>
      <c r="S102" s="202"/>
    </row>
    <row r="103" s="198" customFormat="1" ht="39" customHeight="1" spans="1:19">
      <c r="A103" s="262"/>
      <c r="B103" s="263"/>
      <c r="C103" s="263"/>
      <c r="D103" s="263"/>
      <c r="E103" s="264"/>
      <c r="F103" s="264"/>
      <c r="G103" s="263"/>
      <c r="H103" s="263"/>
      <c r="I103" s="263"/>
      <c r="J103" s="202"/>
      <c r="K103" s="202"/>
      <c r="L103" s="202"/>
      <c r="M103" s="202"/>
      <c r="N103" s="202"/>
      <c r="O103" s="202"/>
      <c r="P103" s="202"/>
      <c r="Q103" s="202"/>
      <c r="R103" s="202"/>
      <c r="S103" s="202"/>
    </row>
    <row r="104" s="198" customFormat="1" ht="39" customHeight="1" spans="1:19">
      <c r="A104" s="262"/>
      <c r="B104" s="263"/>
      <c r="C104" s="263"/>
      <c r="D104" s="263"/>
      <c r="E104" s="264"/>
      <c r="F104" s="264"/>
      <c r="G104" s="263"/>
      <c r="H104" s="263"/>
      <c r="I104" s="263"/>
      <c r="J104" s="202"/>
      <c r="K104" s="202"/>
      <c r="L104" s="202"/>
      <c r="M104" s="202"/>
      <c r="N104" s="202"/>
      <c r="O104" s="202"/>
      <c r="P104" s="202"/>
      <c r="Q104" s="202"/>
      <c r="R104" s="202"/>
      <c r="S104" s="202"/>
    </row>
    <row r="105" s="198" customFormat="1" ht="39" customHeight="1" spans="1:19">
      <c r="A105" s="262"/>
      <c r="B105" s="263"/>
      <c r="C105" s="263"/>
      <c r="D105" s="263"/>
      <c r="E105" s="264"/>
      <c r="F105" s="264"/>
      <c r="G105" s="263"/>
      <c r="H105" s="263"/>
      <c r="I105" s="263"/>
      <c r="J105" s="202"/>
      <c r="K105" s="202"/>
      <c r="L105" s="202"/>
      <c r="M105" s="202"/>
      <c r="N105" s="202"/>
      <c r="O105" s="202"/>
      <c r="P105" s="202"/>
      <c r="Q105" s="202"/>
      <c r="R105" s="202"/>
      <c r="S105" s="202"/>
    </row>
    <row r="106" s="198" customFormat="1" ht="39" customHeight="1" spans="1:19">
      <c r="A106" s="262"/>
      <c r="B106" s="263"/>
      <c r="C106" s="263"/>
      <c r="D106" s="263"/>
      <c r="E106" s="264"/>
      <c r="F106" s="264"/>
      <c r="G106" s="263"/>
      <c r="H106" s="263"/>
      <c r="I106" s="263"/>
      <c r="J106" s="202"/>
      <c r="K106" s="202"/>
      <c r="L106" s="202"/>
      <c r="M106" s="202"/>
      <c r="N106" s="202"/>
      <c r="O106" s="202"/>
      <c r="P106" s="202"/>
      <c r="Q106" s="202"/>
      <c r="R106" s="202"/>
      <c r="S106" s="202"/>
    </row>
    <row r="107" s="198" customFormat="1" ht="39" customHeight="1" spans="1:19">
      <c r="A107" s="262"/>
      <c r="B107" s="263"/>
      <c r="C107" s="263"/>
      <c r="D107" s="263"/>
      <c r="E107" s="264"/>
      <c r="F107" s="264"/>
      <c r="G107" s="263"/>
      <c r="H107" s="263"/>
      <c r="I107" s="263"/>
      <c r="J107" s="202"/>
      <c r="K107" s="202"/>
      <c r="L107" s="202"/>
      <c r="M107" s="202"/>
      <c r="N107" s="202"/>
      <c r="O107" s="202"/>
      <c r="P107" s="202"/>
      <c r="Q107" s="202"/>
      <c r="R107" s="202"/>
      <c r="S107" s="202"/>
    </row>
    <row r="108" s="198" customFormat="1" ht="39" customHeight="1" spans="1:19">
      <c r="A108" s="262"/>
      <c r="B108" s="263"/>
      <c r="C108" s="263"/>
      <c r="D108" s="263"/>
      <c r="E108" s="264"/>
      <c r="F108" s="264"/>
      <c r="G108" s="263"/>
      <c r="H108" s="263"/>
      <c r="I108" s="263"/>
      <c r="J108" s="202"/>
      <c r="K108" s="202"/>
      <c r="L108" s="202"/>
      <c r="M108" s="202"/>
      <c r="N108" s="202"/>
      <c r="O108" s="202"/>
      <c r="P108" s="202"/>
      <c r="Q108" s="202"/>
      <c r="R108" s="202"/>
      <c r="S108" s="202"/>
    </row>
    <row r="109" s="198" customFormat="1" ht="39" customHeight="1" spans="1:19">
      <c r="A109" s="262"/>
      <c r="B109" s="263"/>
      <c r="C109" s="263"/>
      <c r="D109" s="263"/>
      <c r="E109" s="264"/>
      <c r="F109" s="264"/>
      <c r="G109" s="263"/>
      <c r="H109" s="263"/>
      <c r="I109" s="263"/>
      <c r="J109" s="202"/>
      <c r="K109" s="202"/>
      <c r="L109" s="202"/>
      <c r="M109" s="202"/>
      <c r="N109" s="202"/>
      <c r="O109" s="202"/>
      <c r="P109" s="202"/>
      <c r="Q109" s="202"/>
      <c r="R109" s="202"/>
      <c r="S109" s="202"/>
    </row>
    <row r="110" s="198" customFormat="1" ht="39" customHeight="1" spans="1:19">
      <c r="A110" s="262"/>
      <c r="B110" s="263"/>
      <c r="C110" s="263"/>
      <c r="D110" s="263"/>
      <c r="E110" s="264"/>
      <c r="F110" s="264"/>
      <c r="G110" s="263"/>
      <c r="H110" s="263"/>
      <c r="I110" s="263"/>
      <c r="J110" s="202"/>
      <c r="K110" s="202"/>
      <c r="L110" s="202"/>
      <c r="M110" s="202"/>
      <c r="N110" s="202"/>
      <c r="O110" s="202"/>
      <c r="P110" s="202"/>
      <c r="Q110" s="202"/>
      <c r="R110" s="202"/>
      <c r="S110" s="202"/>
    </row>
    <row r="111" s="198" customFormat="1" ht="39" customHeight="1" spans="1:19">
      <c r="A111" s="262"/>
      <c r="B111" s="263"/>
      <c r="C111" s="269"/>
      <c r="D111" s="270"/>
      <c r="E111" s="264"/>
      <c r="F111" s="265"/>
      <c r="G111" s="263"/>
      <c r="H111" s="263"/>
      <c r="I111" s="271"/>
      <c r="J111" s="202"/>
      <c r="K111" s="202"/>
      <c r="L111" s="202"/>
      <c r="M111" s="263"/>
      <c r="N111" s="263"/>
      <c r="O111" s="202"/>
      <c r="P111" s="202"/>
      <c r="Q111" s="202"/>
      <c r="R111" s="202"/>
      <c r="S111" s="202"/>
    </row>
    <row r="112" s="198" customFormat="1" ht="39" customHeight="1" spans="1:19">
      <c r="A112" s="262"/>
      <c r="B112" s="263"/>
      <c r="C112" s="269"/>
      <c r="D112" s="270"/>
      <c r="E112" s="264"/>
      <c r="F112" s="265"/>
      <c r="G112" s="263"/>
      <c r="H112" s="263"/>
      <c r="I112" s="271"/>
      <c r="J112" s="202"/>
      <c r="K112" s="202"/>
      <c r="L112" s="202"/>
      <c r="M112" s="263"/>
      <c r="N112" s="263"/>
      <c r="O112" s="202"/>
      <c r="P112" s="202"/>
      <c r="Q112" s="202"/>
      <c r="R112" s="202"/>
      <c r="S112" s="202"/>
    </row>
    <row r="113" s="198" customFormat="1" ht="39" customHeight="1" spans="1:19">
      <c r="A113" s="262"/>
      <c r="B113" s="263"/>
      <c r="C113" s="269"/>
      <c r="D113" s="270"/>
      <c r="E113" s="264"/>
      <c r="F113" s="265"/>
      <c r="G113" s="263"/>
      <c r="H113" s="263"/>
      <c r="I113" s="271"/>
      <c r="J113" s="202"/>
      <c r="K113" s="202"/>
      <c r="L113" s="202"/>
      <c r="M113" s="263"/>
      <c r="N113" s="263"/>
      <c r="O113" s="202"/>
      <c r="P113" s="202"/>
      <c r="Q113" s="202"/>
      <c r="R113" s="202"/>
      <c r="S113" s="202"/>
    </row>
    <row r="114" s="198" customFormat="1" ht="39" customHeight="1" spans="1:19">
      <c r="A114" s="262"/>
      <c r="B114" s="263"/>
      <c r="C114" s="269"/>
      <c r="D114" s="270"/>
      <c r="E114" s="264"/>
      <c r="F114" s="265"/>
      <c r="G114" s="263"/>
      <c r="H114" s="263"/>
      <c r="I114" s="271"/>
      <c r="J114" s="202"/>
      <c r="K114" s="202"/>
      <c r="L114" s="202"/>
      <c r="M114" s="263"/>
      <c r="N114" s="263"/>
      <c r="O114" s="202"/>
      <c r="P114" s="202"/>
      <c r="Q114" s="202"/>
      <c r="R114" s="202"/>
      <c r="S114" s="202"/>
    </row>
    <row r="115" s="198" customFormat="1" ht="39" customHeight="1" spans="1:19">
      <c r="A115" s="262"/>
      <c r="B115" s="278"/>
      <c r="C115" s="278"/>
      <c r="D115" s="265"/>
      <c r="E115" s="265"/>
      <c r="F115" s="265"/>
      <c r="G115" s="278"/>
      <c r="H115" s="278"/>
      <c r="I115" s="278"/>
      <c r="J115" s="266"/>
      <c r="K115" s="279"/>
      <c r="L115" s="279"/>
      <c r="M115" s="279"/>
      <c r="N115" s="279"/>
      <c r="O115" s="279"/>
      <c r="P115" s="268"/>
      <c r="Q115" s="268"/>
      <c r="R115" s="280"/>
      <c r="S115" s="278"/>
    </row>
    <row r="116" s="198" customFormat="1" ht="39" customHeight="1" spans="1:19">
      <c r="A116" s="262"/>
      <c r="B116" s="263"/>
      <c r="C116" s="263"/>
      <c r="D116" s="263"/>
      <c r="E116" s="264"/>
      <c r="F116" s="264"/>
      <c r="G116" s="263"/>
      <c r="H116" s="263"/>
      <c r="I116" s="263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</row>
    <row r="117" s="198" customFormat="1" ht="39" customHeight="1" spans="1:19">
      <c r="A117" s="262"/>
      <c r="B117" s="263"/>
      <c r="C117" s="269"/>
      <c r="D117" s="270"/>
      <c r="E117" s="263"/>
      <c r="F117" s="263"/>
      <c r="G117" s="263"/>
      <c r="H117" s="263"/>
      <c r="I117" s="271"/>
      <c r="J117" s="202"/>
      <c r="K117" s="202"/>
      <c r="L117" s="202"/>
      <c r="M117" s="263"/>
      <c r="N117" s="263"/>
      <c r="O117" s="202"/>
      <c r="P117" s="202"/>
      <c r="Q117" s="202"/>
      <c r="R117" s="202"/>
      <c r="S117" s="202"/>
    </row>
    <row r="118" s="200" customFormat="1" ht="35.1" customHeight="1" spans="1:19">
      <c r="A118" s="262"/>
      <c r="B118" s="262"/>
      <c r="C118" s="281"/>
      <c r="D118" s="281"/>
      <c r="E118" s="282"/>
      <c r="F118" s="282"/>
      <c r="G118" s="281"/>
      <c r="H118" s="281"/>
      <c r="I118" s="281"/>
      <c r="J118" s="283"/>
      <c r="K118" s="283"/>
      <c r="L118" s="283"/>
      <c r="M118" s="284"/>
      <c r="N118" s="284"/>
      <c r="O118" s="284"/>
      <c r="P118" s="284"/>
      <c r="Q118" s="284"/>
      <c r="R118" s="284"/>
      <c r="S118" s="284"/>
    </row>
    <row r="119" s="200" customFormat="1" spans="1:19">
      <c r="F119" s="202"/>
      <c r="G119" s="202"/>
      <c r="H119" s="202"/>
      <c r="I119" s="202"/>
      <c r="J119" s="202"/>
      <c r="K119" s="202"/>
      <c r="L119" s="202"/>
      <c r="P119" s="202"/>
      <c r="Q119" s="202"/>
      <c r="R119" s="202"/>
      <c r="S119" s="202"/>
    </row>
    <row r="120" s="200" customFormat="1" spans="1:19">
      <c r="F120" s="202"/>
      <c r="G120" s="202"/>
      <c r="H120" s="202"/>
      <c r="I120" s="202"/>
      <c r="J120" s="202"/>
      <c r="K120" s="202"/>
      <c r="L120" s="202"/>
      <c r="P120" s="202"/>
      <c r="Q120" s="202"/>
      <c r="R120" s="202"/>
      <c r="S120" s="202"/>
    </row>
  </sheetData>
  <mergeCells count="23">
    <mergeCell ref="A1:U1"/>
    <mergeCell ref="A118:B118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U37"/>
  <sheetViews>
    <sheetView topLeftCell="G1" workbookViewId="0">
      <pane ySplit="3" topLeftCell="A34" activePane="bottomLeft" state="frozen"/>
      <selection/>
      <selection pane="bottomLeft" activeCell="Q42" sqref="Q42"/>
    </sheetView>
  </sheetViews>
  <sheetFormatPr defaultColWidth="9.64545454545454" defaultRowHeight="14"/>
  <cols>
    <col min="3" max="4" width="17.2545454545455" customWidth="1"/>
  </cols>
  <sheetData>
    <row r="1" ht="50.1" customHeight="1" spans="1:21">
      <c r="A1" s="181" t="s">
        <v>281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</row>
    <row r="2" ht="50.1" customHeight="1" spans="1:21">
      <c r="A2" s="182" t="s">
        <v>1</v>
      </c>
      <c r="B2" s="182" t="s">
        <v>282</v>
      </c>
      <c r="C2" s="182" t="s">
        <v>168</v>
      </c>
      <c r="D2" s="182" t="s">
        <v>169</v>
      </c>
      <c r="E2" s="182" t="s">
        <v>170</v>
      </c>
      <c r="F2" s="182" t="s">
        <v>171</v>
      </c>
      <c r="G2" s="182" t="s">
        <v>172</v>
      </c>
      <c r="H2" s="182" t="s">
        <v>173</v>
      </c>
      <c r="I2" s="182" t="s">
        <v>174</v>
      </c>
      <c r="J2" s="182" t="s">
        <v>175</v>
      </c>
      <c r="K2" s="182" t="s">
        <v>176</v>
      </c>
      <c r="L2" s="182" t="s">
        <v>177</v>
      </c>
      <c r="M2" s="182" t="s">
        <v>178</v>
      </c>
      <c r="N2" s="182" t="s">
        <v>179</v>
      </c>
      <c r="O2" s="183" t="s">
        <v>180</v>
      </c>
      <c r="P2" s="183" t="s">
        <v>181</v>
      </c>
      <c r="Q2" s="183" t="s">
        <v>182</v>
      </c>
      <c r="R2" s="183" t="s">
        <v>183</v>
      </c>
      <c r="S2" s="183" t="s">
        <v>184</v>
      </c>
      <c r="T2" s="183" t="s">
        <v>185</v>
      </c>
      <c r="U2" s="184" t="s">
        <v>12</v>
      </c>
    </row>
    <row r="3" ht="50.1" customHeight="1" spans="1:21">
      <c r="A3" s="185"/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6"/>
      <c r="P3" s="186"/>
      <c r="Q3" s="186"/>
      <c r="R3" s="186"/>
      <c r="S3" s="186"/>
      <c r="T3" s="186"/>
      <c r="U3" s="187"/>
    </row>
    <row r="4" ht="50.1" customHeight="1" spans="1:21">
      <c r="A4" s="188">
        <v>1</v>
      </c>
      <c r="B4" s="189" t="s">
        <v>231</v>
      </c>
      <c r="C4" s="189" t="s">
        <v>283</v>
      </c>
      <c r="D4" s="190">
        <v>2</v>
      </c>
      <c r="E4" s="189">
        <v>2000</v>
      </c>
      <c r="F4" s="189">
        <v>38</v>
      </c>
      <c r="G4" s="189" t="s">
        <v>157</v>
      </c>
      <c r="H4" s="189">
        <f>E4*F4</f>
        <v>76000</v>
      </c>
      <c r="I4" s="189">
        <v>21</v>
      </c>
      <c r="J4" s="189">
        <v>8</v>
      </c>
      <c r="K4" s="189">
        <v>9</v>
      </c>
      <c r="L4" s="189">
        <v>7</v>
      </c>
      <c r="M4" s="191" t="s">
        <v>70</v>
      </c>
      <c r="N4" s="191" t="s">
        <v>70</v>
      </c>
      <c r="O4" s="191"/>
      <c r="P4" s="191"/>
      <c r="Q4" s="191"/>
      <c r="R4" s="192" t="s">
        <v>70</v>
      </c>
      <c r="S4" s="192" t="s">
        <v>70</v>
      </c>
      <c r="T4" s="192" t="s">
        <v>70</v>
      </c>
      <c r="U4" s="193"/>
    </row>
    <row r="5" ht="50.1" customHeight="1" spans="1:21">
      <c r="A5" s="188">
        <v>2</v>
      </c>
      <c r="B5" s="189" t="s">
        <v>284</v>
      </c>
      <c r="C5" s="189" t="s">
        <v>285</v>
      </c>
      <c r="D5" s="190">
        <v>2</v>
      </c>
      <c r="E5" s="189">
        <v>2200</v>
      </c>
      <c r="F5" s="189">
        <v>32</v>
      </c>
      <c r="G5" s="189" t="s">
        <v>157</v>
      </c>
      <c r="H5" s="189">
        <f t="shared" ref="H5:H24" si="0">E5*F5</f>
        <v>70400</v>
      </c>
      <c r="I5" s="189">
        <v>20</v>
      </c>
      <c r="J5" s="189">
        <v>6</v>
      </c>
      <c r="K5" s="189">
        <v>6</v>
      </c>
      <c r="L5" s="189">
        <v>4</v>
      </c>
      <c r="M5" s="191" t="s">
        <v>70</v>
      </c>
      <c r="N5" s="191" t="s">
        <v>70</v>
      </c>
      <c r="O5" s="191"/>
      <c r="P5" s="191"/>
      <c r="Q5" s="191"/>
      <c r="R5" s="192" t="s">
        <v>70</v>
      </c>
      <c r="S5" s="192" t="s">
        <v>70</v>
      </c>
      <c r="T5" s="192" t="s">
        <v>70</v>
      </c>
      <c r="U5" s="193"/>
    </row>
    <row r="6" ht="50.1" customHeight="1" spans="1:21">
      <c r="A6" s="188">
        <v>3</v>
      </c>
      <c r="B6" s="189" t="s">
        <v>286</v>
      </c>
      <c r="C6" s="189" t="s">
        <v>287</v>
      </c>
      <c r="D6" s="190">
        <v>2</v>
      </c>
      <c r="E6" s="189">
        <v>1550</v>
      </c>
      <c r="F6" s="189">
        <v>30</v>
      </c>
      <c r="G6" s="189" t="s">
        <v>157</v>
      </c>
      <c r="H6" s="189">
        <f t="shared" si="0"/>
        <v>46500</v>
      </c>
      <c r="I6" s="189">
        <v>20</v>
      </c>
      <c r="J6" s="189">
        <v>6</v>
      </c>
      <c r="K6" s="189">
        <v>4</v>
      </c>
      <c r="L6" s="189">
        <v>3</v>
      </c>
      <c r="M6" s="191" t="s">
        <v>70</v>
      </c>
      <c r="N6" s="191" t="s">
        <v>70</v>
      </c>
      <c r="O6" s="191"/>
      <c r="P6" s="191"/>
      <c r="Q6" s="191"/>
      <c r="R6" s="192" t="s">
        <v>70</v>
      </c>
      <c r="S6" s="192" t="s">
        <v>70</v>
      </c>
      <c r="T6" s="192" t="s">
        <v>70</v>
      </c>
      <c r="U6" s="193"/>
    </row>
    <row r="7" ht="50.1" customHeight="1" spans="1:21">
      <c r="A7" s="188">
        <v>4</v>
      </c>
      <c r="B7" s="189" t="s">
        <v>288</v>
      </c>
      <c r="C7" s="189" t="s">
        <v>289</v>
      </c>
      <c r="D7" s="190">
        <v>2</v>
      </c>
      <c r="E7" s="189">
        <v>2350</v>
      </c>
      <c r="F7" s="189">
        <v>39</v>
      </c>
      <c r="G7" s="189" t="s">
        <v>157</v>
      </c>
      <c r="H7" s="189">
        <f t="shared" si="0"/>
        <v>91650</v>
      </c>
      <c r="I7" s="189">
        <v>22</v>
      </c>
      <c r="J7" s="189">
        <v>8</v>
      </c>
      <c r="K7" s="189">
        <v>9</v>
      </c>
      <c r="L7" s="189">
        <v>6</v>
      </c>
      <c r="M7" s="191" t="s">
        <v>70</v>
      </c>
      <c r="N7" s="191" t="s">
        <v>70</v>
      </c>
      <c r="O7" s="191"/>
      <c r="P7" s="191"/>
      <c r="Q7" s="191"/>
      <c r="R7" s="192" t="s">
        <v>70</v>
      </c>
      <c r="S7" s="192" t="s">
        <v>70</v>
      </c>
      <c r="T7" s="192" t="s">
        <v>70</v>
      </c>
      <c r="U7" s="193"/>
    </row>
    <row r="8" ht="50.1" customHeight="1" spans="1:21">
      <c r="A8" s="188">
        <v>5</v>
      </c>
      <c r="B8" s="189" t="s">
        <v>290</v>
      </c>
      <c r="C8" s="189" t="s">
        <v>291</v>
      </c>
      <c r="D8" s="190">
        <v>2</v>
      </c>
      <c r="E8" s="189">
        <v>520</v>
      </c>
      <c r="F8" s="189">
        <v>31</v>
      </c>
      <c r="G8" s="189" t="s">
        <v>157</v>
      </c>
      <c r="H8" s="189">
        <f t="shared" si="0"/>
        <v>16120</v>
      </c>
      <c r="I8" s="189">
        <v>15</v>
      </c>
      <c r="J8" s="189">
        <v>7</v>
      </c>
      <c r="K8" s="189">
        <v>9</v>
      </c>
      <c r="L8" s="189">
        <v>3</v>
      </c>
      <c r="M8" s="191" t="s">
        <v>70</v>
      </c>
      <c r="N8" s="191" t="s">
        <v>70</v>
      </c>
      <c r="O8" s="191"/>
      <c r="P8" s="191"/>
      <c r="Q8" s="191"/>
      <c r="R8" s="192" t="s">
        <v>70</v>
      </c>
      <c r="S8" s="192" t="s">
        <v>70</v>
      </c>
      <c r="T8" s="192" t="s">
        <v>70</v>
      </c>
      <c r="U8" s="193"/>
    </row>
    <row r="9" ht="50.1" customHeight="1" spans="1:21">
      <c r="A9" s="188">
        <v>6</v>
      </c>
      <c r="B9" s="189" t="s">
        <v>290</v>
      </c>
      <c r="C9" s="189" t="s">
        <v>292</v>
      </c>
      <c r="D9" s="190">
        <v>2</v>
      </c>
      <c r="E9" s="189">
        <v>650</v>
      </c>
      <c r="F9" s="189">
        <v>16</v>
      </c>
      <c r="G9" s="189" t="s">
        <v>157</v>
      </c>
      <c r="H9" s="189">
        <f t="shared" si="0"/>
        <v>10400</v>
      </c>
      <c r="I9" s="189">
        <v>10</v>
      </c>
      <c r="J9" s="189" t="s">
        <v>157</v>
      </c>
      <c r="K9" s="189">
        <v>6</v>
      </c>
      <c r="L9" s="189" t="s">
        <v>157</v>
      </c>
      <c r="M9" s="191" t="s">
        <v>67</v>
      </c>
      <c r="N9" s="191" t="s">
        <v>67</v>
      </c>
      <c r="O9" s="191"/>
      <c r="P9" s="191"/>
      <c r="Q9" s="191"/>
      <c r="R9" s="192" t="s">
        <v>70</v>
      </c>
      <c r="S9" s="191" t="s">
        <v>67</v>
      </c>
      <c r="T9" s="192" t="s">
        <v>70</v>
      </c>
      <c r="U9" s="193"/>
    </row>
    <row r="10" ht="50.1" customHeight="1" spans="1:21">
      <c r="A10" s="188">
        <v>7</v>
      </c>
      <c r="B10" s="189" t="s">
        <v>293</v>
      </c>
      <c r="C10" s="189" t="s">
        <v>294</v>
      </c>
      <c r="D10" s="190">
        <v>2</v>
      </c>
      <c r="E10" s="189">
        <v>350</v>
      </c>
      <c r="F10" s="189">
        <v>16</v>
      </c>
      <c r="G10" s="189" t="s">
        <v>157</v>
      </c>
      <c r="H10" s="189">
        <f t="shared" si="0"/>
        <v>5600</v>
      </c>
      <c r="I10" s="189">
        <v>8</v>
      </c>
      <c r="J10" s="189" t="s">
        <v>157</v>
      </c>
      <c r="K10" s="189">
        <v>8</v>
      </c>
      <c r="L10" s="189" t="s">
        <v>157</v>
      </c>
      <c r="M10" s="191" t="s">
        <v>67</v>
      </c>
      <c r="N10" s="191" t="s">
        <v>67</v>
      </c>
      <c r="O10" s="191"/>
      <c r="P10" s="191"/>
      <c r="Q10" s="191"/>
      <c r="R10" s="192" t="s">
        <v>70</v>
      </c>
      <c r="S10" s="191" t="s">
        <v>67</v>
      </c>
      <c r="T10" s="192" t="s">
        <v>70</v>
      </c>
      <c r="U10" s="193"/>
    </row>
    <row r="11" ht="50.1" customHeight="1" spans="1:21">
      <c r="A11" s="188">
        <v>8</v>
      </c>
      <c r="B11" s="189" t="s">
        <v>295</v>
      </c>
      <c r="C11" s="189" t="s">
        <v>296</v>
      </c>
      <c r="D11" s="190">
        <v>2</v>
      </c>
      <c r="E11" s="189">
        <v>250</v>
      </c>
      <c r="F11" s="189">
        <v>24</v>
      </c>
      <c r="G11" s="189" t="s">
        <v>157</v>
      </c>
      <c r="H11" s="189">
        <f t="shared" si="0"/>
        <v>6000</v>
      </c>
      <c r="I11" s="189">
        <v>15</v>
      </c>
      <c r="J11" s="189" t="s">
        <v>157</v>
      </c>
      <c r="K11" s="189">
        <v>9</v>
      </c>
      <c r="L11" s="189" t="s">
        <v>157</v>
      </c>
      <c r="M11" s="191" t="s">
        <v>67</v>
      </c>
      <c r="N11" s="191" t="s">
        <v>67</v>
      </c>
      <c r="O11" s="191"/>
      <c r="P11" s="191"/>
      <c r="Q11" s="191"/>
      <c r="R11" s="192" t="s">
        <v>70</v>
      </c>
      <c r="S11" s="191" t="s">
        <v>67</v>
      </c>
      <c r="T11" s="192" t="s">
        <v>70</v>
      </c>
      <c r="U11" s="193"/>
    </row>
    <row r="12" ht="50.1" customHeight="1" spans="1:21">
      <c r="A12" s="188">
        <v>9</v>
      </c>
      <c r="B12" s="189" t="s">
        <v>297</v>
      </c>
      <c r="C12" s="189" t="s">
        <v>298</v>
      </c>
      <c r="D12" s="190">
        <v>2</v>
      </c>
      <c r="E12" s="189">
        <v>860</v>
      </c>
      <c r="F12" s="189">
        <v>26</v>
      </c>
      <c r="G12" s="189" t="s">
        <v>157</v>
      </c>
      <c r="H12" s="189">
        <f t="shared" si="0"/>
        <v>22360</v>
      </c>
      <c r="I12" s="189">
        <v>13</v>
      </c>
      <c r="J12" s="189">
        <v>7</v>
      </c>
      <c r="K12" s="189">
        <v>6</v>
      </c>
      <c r="L12" s="189">
        <v>1</v>
      </c>
      <c r="M12" s="191" t="s">
        <v>67</v>
      </c>
      <c r="N12" s="191" t="s">
        <v>70</v>
      </c>
      <c r="O12" s="191"/>
      <c r="P12" s="191"/>
      <c r="Q12" s="191"/>
      <c r="R12" s="192" t="s">
        <v>70</v>
      </c>
      <c r="S12" s="192" t="s">
        <v>70</v>
      </c>
      <c r="T12" s="192" t="s">
        <v>70</v>
      </c>
      <c r="U12" s="193"/>
    </row>
    <row r="13" ht="50.1" customHeight="1" spans="1:21">
      <c r="A13" s="188">
        <v>10</v>
      </c>
      <c r="B13" s="189" t="s">
        <v>299</v>
      </c>
      <c r="C13" s="189" t="s">
        <v>300</v>
      </c>
      <c r="D13" s="190">
        <v>2</v>
      </c>
      <c r="E13" s="189">
        <v>800</v>
      </c>
      <c r="F13" s="189">
        <v>20</v>
      </c>
      <c r="G13" s="189" t="s">
        <v>157</v>
      </c>
      <c r="H13" s="189">
        <f t="shared" si="0"/>
        <v>16000</v>
      </c>
      <c r="I13" s="189">
        <v>12</v>
      </c>
      <c r="J13" s="189" t="s">
        <v>157</v>
      </c>
      <c r="K13" s="189">
        <v>8</v>
      </c>
      <c r="L13" s="189" t="s">
        <v>157</v>
      </c>
      <c r="M13" s="191" t="s">
        <v>67</v>
      </c>
      <c r="N13" s="191" t="s">
        <v>67</v>
      </c>
      <c r="O13" s="191"/>
      <c r="P13" s="191"/>
      <c r="Q13" s="191"/>
      <c r="R13" s="192" t="s">
        <v>70</v>
      </c>
      <c r="S13" s="191" t="s">
        <v>67</v>
      </c>
      <c r="T13" s="192" t="s">
        <v>70</v>
      </c>
      <c r="U13" s="193"/>
    </row>
    <row r="14" ht="50.1" customHeight="1" spans="1:21">
      <c r="A14" s="188">
        <v>11</v>
      </c>
      <c r="B14" s="189" t="s">
        <v>245</v>
      </c>
      <c r="C14" s="189" t="s">
        <v>283</v>
      </c>
      <c r="D14" s="190">
        <v>2</v>
      </c>
      <c r="E14" s="189">
        <v>2100</v>
      </c>
      <c r="F14" s="189">
        <v>32</v>
      </c>
      <c r="G14" s="189" t="s">
        <v>157</v>
      </c>
      <c r="H14" s="189">
        <f t="shared" si="0"/>
        <v>67200</v>
      </c>
      <c r="I14" s="189">
        <v>16</v>
      </c>
      <c r="J14" s="189">
        <v>9</v>
      </c>
      <c r="K14" s="189">
        <v>7</v>
      </c>
      <c r="L14" s="189">
        <v>8</v>
      </c>
      <c r="M14" s="191" t="s">
        <v>70</v>
      </c>
      <c r="N14" s="191" t="s">
        <v>70</v>
      </c>
      <c r="O14" s="191"/>
      <c r="P14" s="191"/>
      <c r="Q14" s="191"/>
      <c r="R14" s="192" t="s">
        <v>70</v>
      </c>
      <c r="S14" s="191" t="s">
        <v>70</v>
      </c>
      <c r="T14" s="192" t="s">
        <v>70</v>
      </c>
      <c r="U14" s="193"/>
    </row>
    <row r="15" ht="50.1" customHeight="1" spans="1:21">
      <c r="A15" s="188">
        <v>12</v>
      </c>
      <c r="B15" s="189" t="s">
        <v>286</v>
      </c>
      <c r="C15" s="189" t="s">
        <v>301</v>
      </c>
      <c r="D15" s="190">
        <v>2</v>
      </c>
      <c r="E15" s="189">
        <v>1400</v>
      </c>
      <c r="F15" s="189">
        <v>29</v>
      </c>
      <c r="G15" s="189" t="s">
        <v>157</v>
      </c>
      <c r="H15" s="189">
        <f t="shared" si="0"/>
        <v>40600</v>
      </c>
      <c r="I15" s="189">
        <v>15</v>
      </c>
      <c r="J15" s="189">
        <v>8</v>
      </c>
      <c r="K15" s="189">
        <v>6</v>
      </c>
      <c r="L15" s="189">
        <v>7</v>
      </c>
      <c r="M15" s="191" t="s">
        <v>70</v>
      </c>
      <c r="N15" s="191" t="s">
        <v>70</v>
      </c>
      <c r="O15" s="191"/>
      <c r="P15" s="191"/>
      <c r="Q15" s="191"/>
      <c r="R15" s="192" t="s">
        <v>70</v>
      </c>
      <c r="S15" s="191" t="s">
        <v>70</v>
      </c>
      <c r="T15" s="192" t="s">
        <v>70</v>
      </c>
      <c r="U15" s="193"/>
    </row>
    <row r="16" ht="50.1" customHeight="1" spans="1:21">
      <c r="A16" s="188">
        <v>13</v>
      </c>
      <c r="B16" s="189" t="s">
        <v>297</v>
      </c>
      <c r="C16" s="189" t="s">
        <v>302</v>
      </c>
      <c r="D16" s="190">
        <v>2</v>
      </c>
      <c r="E16" s="189">
        <v>730</v>
      </c>
      <c r="F16" s="189">
        <v>22</v>
      </c>
      <c r="G16" s="189" t="s">
        <v>157</v>
      </c>
      <c r="H16" s="189">
        <f t="shared" si="0"/>
        <v>16060</v>
      </c>
      <c r="I16" s="189">
        <v>16</v>
      </c>
      <c r="J16" s="189" t="s">
        <v>157</v>
      </c>
      <c r="K16" s="189">
        <v>6</v>
      </c>
      <c r="L16" s="189" t="s">
        <v>157</v>
      </c>
      <c r="M16" s="191" t="s">
        <v>67</v>
      </c>
      <c r="N16" s="191" t="s">
        <v>67</v>
      </c>
      <c r="O16" s="191"/>
      <c r="P16" s="191"/>
      <c r="Q16" s="191"/>
      <c r="R16" s="192" t="s">
        <v>70</v>
      </c>
      <c r="S16" s="191" t="s">
        <v>67</v>
      </c>
      <c r="T16" s="192" t="s">
        <v>70</v>
      </c>
      <c r="U16" s="193"/>
    </row>
    <row r="17" ht="50.1" customHeight="1" spans="1:21">
      <c r="A17" s="188">
        <v>14</v>
      </c>
      <c r="B17" s="189" t="s">
        <v>303</v>
      </c>
      <c r="C17" s="189" t="s">
        <v>264</v>
      </c>
      <c r="D17" s="190">
        <v>2</v>
      </c>
      <c r="E17" s="189">
        <v>800</v>
      </c>
      <c r="F17" s="189">
        <v>23</v>
      </c>
      <c r="G17" s="189" t="s">
        <v>157</v>
      </c>
      <c r="H17" s="189">
        <f t="shared" si="0"/>
        <v>18400</v>
      </c>
      <c r="I17" s="189">
        <v>14</v>
      </c>
      <c r="J17" s="189" t="s">
        <v>157</v>
      </c>
      <c r="K17" s="189">
        <v>9</v>
      </c>
      <c r="L17" s="189" t="s">
        <v>157</v>
      </c>
      <c r="M17" s="191" t="s">
        <v>67</v>
      </c>
      <c r="N17" s="191" t="s">
        <v>67</v>
      </c>
      <c r="O17" s="191"/>
      <c r="P17" s="191">
        <v>1</v>
      </c>
      <c r="Q17" s="191"/>
      <c r="R17" s="192" t="s">
        <v>70</v>
      </c>
      <c r="S17" s="191" t="s">
        <v>67</v>
      </c>
      <c r="T17" s="192" t="s">
        <v>70</v>
      </c>
      <c r="U17" s="193"/>
    </row>
    <row r="18" ht="50.1" customHeight="1" spans="1:21">
      <c r="A18" s="188">
        <v>15</v>
      </c>
      <c r="B18" s="189" t="s">
        <v>304</v>
      </c>
      <c r="C18" s="189" t="s">
        <v>305</v>
      </c>
      <c r="D18" s="190">
        <v>2</v>
      </c>
      <c r="E18" s="189">
        <v>1250</v>
      </c>
      <c r="F18" s="189">
        <v>22</v>
      </c>
      <c r="G18" s="189" t="s">
        <v>157</v>
      </c>
      <c r="H18" s="189">
        <f t="shared" si="0"/>
        <v>27500</v>
      </c>
      <c r="I18" s="189">
        <v>16</v>
      </c>
      <c r="J18" s="189" t="s">
        <v>157</v>
      </c>
      <c r="K18" s="189">
        <v>6</v>
      </c>
      <c r="L18" s="189" t="s">
        <v>157</v>
      </c>
      <c r="M18" s="191" t="s">
        <v>67</v>
      </c>
      <c r="N18" s="191" t="s">
        <v>67</v>
      </c>
      <c r="O18" s="191"/>
      <c r="P18" s="191"/>
      <c r="Q18" s="191"/>
      <c r="R18" s="192" t="s">
        <v>70</v>
      </c>
      <c r="S18" s="191" t="s">
        <v>67</v>
      </c>
      <c r="T18" s="192" t="s">
        <v>70</v>
      </c>
      <c r="U18" s="193"/>
    </row>
    <row r="19" ht="50.1" customHeight="1" spans="1:21">
      <c r="A19" s="188">
        <v>16</v>
      </c>
      <c r="B19" s="189" t="s">
        <v>306</v>
      </c>
      <c r="C19" s="189" t="s">
        <v>307</v>
      </c>
      <c r="D19" s="190">
        <v>2</v>
      </c>
      <c r="E19" s="189">
        <v>1100</v>
      </c>
      <c r="F19" s="189">
        <v>12</v>
      </c>
      <c r="G19" s="189" t="s">
        <v>157</v>
      </c>
      <c r="H19" s="189">
        <f t="shared" si="0"/>
        <v>13200</v>
      </c>
      <c r="I19" s="189">
        <v>9</v>
      </c>
      <c r="J19" s="189" t="s">
        <v>157</v>
      </c>
      <c r="K19" s="189">
        <v>3</v>
      </c>
      <c r="L19" s="189" t="s">
        <v>157</v>
      </c>
      <c r="M19" s="191" t="s">
        <v>67</v>
      </c>
      <c r="N19" s="191" t="s">
        <v>67</v>
      </c>
      <c r="O19" s="191"/>
      <c r="P19" s="191"/>
      <c r="Q19" s="191"/>
      <c r="R19" s="192" t="s">
        <v>70</v>
      </c>
      <c r="S19" s="191" t="s">
        <v>67</v>
      </c>
      <c r="T19" s="192" t="s">
        <v>70</v>
      </c>
      <c r="U19" s="193"/>
    </row>
    <row r="20" ht="50.1" customHeight="1" spans="1:21">
      <c r="A20" s="188">
        <v>17</v>
      </c>
      <c r="B20" s="189" t="s">
        <v>308</v>
      </c>
      <c r="C20" s="189" t="s">
        <v>309</v>
      </c>
      <c r="D20" s="190">
        <v>2</v>
      </c>
      <c r="E20" s="189">
        <v>1700</v>
      </c>
      <c r="F20" s="189">
        <v>34</v>
      </c>
      <c r="G20" s="189" t="s">
        <v>157</v>
      </c>
      <c r="H20" s="189">
        <f t="shared" si="0"/>
        <v>57800</v>
      </c>
      <c r="I20" s="189">
        <v>21</v>
      </c>
      <c r="J20" s="189">
        <v>7</v>
      </c>
      <c r="K20" s="189">
        <v>6</v>
      </c>
      <c r="L20" s="189">
        <v>4</v>
      </c>
      <c r="M20" s="191" t="s">
        <v>70</v>
      </c>
      <c r="N20" s="191" t="s">
        <v>70</v>
      </c>
      <c r="O20" s="191"/>
      <c r="P20" s="191"/>
      <c r="Q20" s="191"/>
      <c r="R20" s="192" t="s">
        <v>70</v>
      </c>
      <c r="S20" s="191" t="s">
        <v>70</v>
      </c>
      <c r="T20" s="192" t="s">
        <v>70</v>
      </c>
      <c r="U20" s="193"/>
    </row>
    <row r="21" ht="50.1" customHeight="1" spans="1:21">
      <c r="A21" s="188">
        <v>19</v>
      </c>
      <c r="B21" s="189" t="s">
        <v>295</v>
      </c>
      <c r="C21" s="189" t="s">
        <v>310</v>
      </c>
      <c r="D21" s="190">
        <v>2</v>
      </c>
      <c r="E21" s="189">
        <v>1100</v>
      </c>
      <c r="F21" s="189">
        <v>23</v>
      </c>
      <c r="G21" s="189" t="s">
        <v>157</v>
      </c>
      <c r="H21" s="189">
        <f t="shared" si="0"/>
        <v>25300</v>
      </c>
      <c r="I21" s="189">
        <v>15</v>
      </c>
      <c r="J21" s="189">
        <v>8</v>
      </c>
      <c r="K21" s="189" t="s">
        <v>157</v>
      </c>
      <c r="L21" s="189">
        <v>11</v>
      </c>
      <c r="M21" s="191" t="s">
        <v>70</v>
      </c>
      <c r="N21" s="191" t="s">
        <v>70</v>
      </c>
      <c r="O21" s="191"/>
      <c r="P21" s="191"/>
      <c r="Q21" s="191"/>
      <c r="R21" s="192" t="s">
        <v>70</v>
      </c>
      <c r="S21" s="191" t="s">
        <v>70</v>
      </c>
      <c r="T21" s="192" t="s">
        <v>67</v>
      </c>
      <c r="U21" s="193"/>
    </row>
    <row r="22" ht="50.1" customHeight="1" spans="1:21">
      <c r="A22" s="188">
        <v>20</v>
      </c>
      <c r="B22" s="189" t="s">
        <v>311</v>
      </c>
      <c r="C22" s="189" t="s">
        <v>312</v>
      </c>
      <c r="D22" s="190">
        <v>2</v>
      </c>
      <c r="E22" s="189">
        <v>400</v>
      </c>
      <c r="F22" s="189">
        <v>12</v>
      </c>
      <c r="G22" s="189" t="s">
        <v>157</v>
      </c>
      <c r="H22" s="189">
        <f t="shared" si="0"/>
        <v>4800</v>
      </c>
      <c r="I22" s="189">
        <v>12</v>
      </c>
      <c r="J22" s="189" t="s">
        <v>157</v>
      </c>
      <c r="K22" s="189" t="s">
        <v>157</v>
      </c>
      <c r="L22" s="189" t="s">
        <v>157</v>
      </c>
      <c r="M22" s="191" t="s">
        <v>67</v>
      </c>
      <c r="N22" s="191" t="s">
        <v>67</v>
      </c>
      <c r="O22" s="191"/>
      <c r="P22" s="191"/>
      <c r="Q22" s="191"/>
      <c r="R22" s="192" t="s">
        <v>70</v>
      </c>
      <c r="S22" s="191" t="s">
        <v>67</v>
      </c>
      <c r="T22" s="192" t="s">
        <v>67</v>
      </c>
      <c r="U22" s="193"/>
    </row>
    <row r="23" ht="50.1" customHeight="1" spans="1:21">
      <c r="A23" s="188">
        <v>21</v>
      </c>
      <c r="B23" s="189" t="s">
        <v>313</v>
      </c>
      <c r="C23" s="189" t="s">
        <v>314</v>
      </c>
      <c r="D23" s="190">
        <v>2</v>
      </c>
      <c r="E23" s="189">
        <v>500</v>
      </c>
      <c r="F23" s="189">
        <v>12</v>
      </c>
      <c r="G23" s="189" t="s">
        <v>157</v>
      </c>
      <c r="H23" s="189">
        <f t="shared" si="0"/>
        <v>6000</v>
      </c>
      <c r="I23" s="189">
        <v>12</v>
      </c>
      <c r="J23" s="189" t="s">
        <v>157</v>
      </c>
      <c r="K23" s="189" t="s">
        <v>157</v>
      </c>
      <c r="L23" s="189" t="s">
        <v>157</v>
      </c>
      <c r="M23" s="191" t="s">
        <v>67</v>
      </c>
      <c r="N23" s="191" t="s">
        <v>67</v>
      </c>
      <c r="O23" s="191"/>
      <c r="P23" s="191"/>
      <c r="Q23" s="191"/>
      <c r="R23" s="192" t="s">
        <v>70</v>
      </c>
      <c r="S23" s="191" t="s">
        <v>67</v>
      </c>
      <c r="T23" s="192" t="s">
        <v>67</v>
      </c>
      <c r="U23" s="193"/>
    </row>
    <row r="24" ht="50.1" customHeight="1" spans="1:21">
      <c r="A24" s="188">
        <v>23</v>
      </c>
      <c r="B24" s="189" t="s">
        <v>315</v>
      </c>
      <c r="C24" s="189" t="s">
        <v>316</v>
      </c>
      <c r="D24" s="190">
        <v>2</v>
      </c>
      <c r="E24" s="189">
        <v>800</v>
      </c>
      <c r="F24" s="189">
        <v>22</v>
      </c>
      <c r="G24" s="189" t="s">
        <v>157</v>
      </c>
      <c r="H24" s="189">
        <f t="shared" si="0"/>
        <v>17600</v>
      </c>
      <c r="I24" s="189">
        <v>16</v>
      </c>
      <c r="J24" s="189" t="s">
        <v>157</v>
      </c>
      <c r="K24" s="189">
        <v>6</v>
      </c>
      <c r="L24" s="189" t="s">
        <v>157</v>
      </c>
      <c r="M24" s="191" t="s">
        <v>67</v>
      </c>
      <c r="N24" s="191" t="s">
        <v>67</v>
      </c>
      <c r="O24" s="191"/>
      <c r="P24" s="191"/>
      <c r="Q24" s="191"/>
      <c r="R24" s="192" t="s">
        <v>70</v>
      </c>
      <c r="S24" s="191" t="s">
        <v>67</v>
      </c>
      <c r="T24" s="192" t="s">
        <v>70</v>
      </c>
      <c r="U24" s="193"/>
    </row>
    <row r="25" ht="50.1" customHeight="1" spans="1:21">
      <c r="A25" s="188">
        <v>22</v>
      </c>
      <c r="B25" s="189" t="s">
        <v>313</v>
      </c>
      <c r="C25" s="189" t="s">
        <v>317</v>
      </c>
      <c r="D25" s="190">
        <v>3</v>
      </c>
      <c r="E25" s="189">
        <v>1000</v>
      </c>
      <c r="F25" s="189">
        <v>12</v>
      </c>
      <c r="G25" s="189" t="s">
        <v>157</v>
      </c>
      <c r="H25" s="189">
        <f t="shared" ref="H25:H32" si="1">E25*F25</f>
        <v>12000</v>
      </c>
      <c r="I25" s="189">
        <v>12</v>
      </c>
      <c r="J25" s="189" t="s">
        <v>157</v>
      </c>
      <c r="K25" s="189" t="s">
        <v>157</v>
      </c>
      <c r="L25" s="189" t="s">
        <v>157</v>
      </c>
      <c r="M25" s="191" t="s">
        <v>67</v>
      </c>
      <c r="N25" s="191" t="s">
        <v>67</v>
      </c>
      <c r="O25" s="191"/>
      <c r="P25" s="191"/>
      <c r="Q25" s="191"/>
      <c r="R25" s="192" t="s">
        <v>70</v>
      </c>
      <c r="S25" s="191" t="s">
        <v>67</v>
      </c>
      <c r="T25" s="192" t="s">
        <v>67</v>
      </c>
      <c r="U25" s="193"/>
    </row>
    <row r="26" ht="50.1" customHeight="1" spans="1:21">
      <c r="A26" s="188">
        <v>18</v>
      </c>
      <c r="B26" s="189" t="s">
        <v>245</v>
      </c>
      <c r="C26" s="189" t="s">
        <v>318</v>
      </c>
      <c r="D26" s="190">
        <v>3</v>
      </c>
      <c r="E26" s="189">
        <v>2200</v>
      </c>
      <c r="F26" s="189">
        <v>32</v>
      </c>
      <c r="G26" s="189" t="s">
        <v>157</v>
      </c>
      <c r="H26" s="189">
        <f t="shared" si="1"/>
        <v>70400</v>
      </c>
      <c r="I26" s="189">
        <v>16</v>
      </c>
      <c r="J26" s="189">
        <v>9</v>
      </c>
      <c r="K26" s="189">
        <v>7</v>
      </c>
      <c r="L26" s="189">
        <v>11</v>
      </c>
      <c r="M26" s="191" t="s">
        <v>70</v>
      </c>
      <c r="N26" s="191" t="s">
        <v>70</v>
      </c>
      <c r="O26" s="191"/>
      <c r="P26" s="191"/>
      <c r="Q26" s="191"/>
      <c r="R26" s="192" t="s">
        <v>70</v>
      </c>
      <c r="S26" s="191" t="s">
        <v>70</v>
      </c>
      <c r="T26" s="192" t="s">
        <v>70</v>
      </c>
      <c r="U26" s="193"/>
    </row>
    <row r="27" ht="50.1" customHeight="1" spans="1:21">
      <c r="A27" s="188">
        <v>24</v>
      </c>
      <c r="B27" s="189" t="s">
        <v>315</v>
      </c>
      <c r="C27" s="189" t="s">
        <v>319</v>
      </c>
      <c r="D27" s="190">
        <v>3</v>
      </c>
      <c r="E27" s="189">
        <v>900</v>
      </c>
      <c r="F27" s="189">
        <v>22</v>
      </c>
      <c r="G27" s="189" t="s">
        <v>157</v>
      </c>
      <c r="H27" s="189">
        <f t="shared" si="1"/>
        <v>19800</v>
      </c>
      <c r="I27" s="189">
        <v>16</v>
      </c>
      <c r="J27" s="189" t="s">
        <v>157</v>
      </c>
      <c r="K27" s="189">
        <v>6</v>
      </c>
      <c r="L27" s="189" t="s">
        <v>157</v>
      </c>
      <c r="M27" s="191" t="s">
        <v>67</v>
      </c>
      <c r="N27" s="191" t="s">
        <v>67</v>
      </c>
      <c r="O27" s="191"/>
      <c r="P27" s="191"/>
      <c r="Q27" s="191"/>
      <c r="R27" s="192" t="s">
        <v>70</v>
      </c>
      <c r="S27" s="191" t="s">
        <v>67</v>
      </c>
      <c r="T27" s="192" t="s">
        <v>70</v>
      </c>
      <c r="U27" s="193"/>
    </row>
    <row r="28" ht="50.1" customHeight="1" spans="1:21">
      <c r="A28" s="188">
        <v>25</v>
      </c>
      <c r="B28" s="189" t="s">
        <v>320</v>
      </c>
      <c r="C28" s="189" t="s">
        <v>321</v>
      </c>
      <c r="D28" s="190">
        <v>3</v>
      </c>
      <c r="E28" s="189">
        <v>1150</v>
      </c>
      <c r="F28" s="189">
        <v>23</v>
      </c>
      <c r="G28" s="189" t="s">
        <v>157</v>
      </c>
      <c r="H28" s="189">
        <f t="shared" si="1"/>
        <v>26450</v>
      </c>
      <c r="I28" s="189">
        <v>14</v>
      </c>
      <c r="J28" s="189" t="s">
        <v>157</v>
      </c>
      <c r="K28" s="189">
        <v>9</v>
      </c>
      <c r="L28" s="189" t="s">
        <v>157</v>
      </c>
      <c r="M28" s="191" t="s">
        <v>67</v>
      </c>
      <c r="N28" s="191" t="s">
        <v>67</v>
      </c>
      <c r="O28" s="191"/>
      <c r="P28" s="191">
        <v>1</v>
      </c>
      <c r="Q28" s="191"/>
      <c r="R28" s="192" t="s">
        <v>70</v>
      </c>
      <c r="S28" s="191" t="s">
        <v>67</v>
      </c>
      <c r="T28" s="192" t="s">
        <v>70</v>
      </c>
      <c r="U28" s="193"/>
    </row>
    <row r="29" ht="50.1" customHeight="1" spans="1:21">
      <c r="A29" s="188">
        <v>26</v>
      </c>
      <c r="B29" s="189" t="s">
        <v>322</v>
      </c>
      <c r="C29" s="189" t="s">
        <v>323</v>
      </c>
      <c r="D29" s="190">
        <v>3</v>
      </c>
      <c r="E29" s="189">
        <v>620</v>
      </c>
      <c r="F29" s="189">
        <v>24</v>
      </c>
      <c r="G29" s="189" t="s">
        <v>157</v>
      </c>
      <c r="H29" s="189">
        <f t="shared" si="1"/>
        <v>14880</v>
      </c>
      <c r="I29" s="189">
        <v>16</v>
      </c>
      <c r="J29" s="189" t="s">
        <v>157</v>
      </c>
      <c r="K29" s="189">
        <v>8</v>
      </c>
      <c r="L29" s="189" t="s">
        <v>157</v>
      </c>
      <c r="M29" s="191" t="s">
        <v>67</v>
      </c>
      <c r="N29" s="191" t="s">
        <v>67</v>
      </c>
      <c r="O29" s="191"/>
      <c r="P29" s="191"/>
      <c r="Q29" s="191"/>
      <c r="R29" s="192" t="s">
        <v>70</v>
      </c>
      <c r="S29" s="191" t="s">
        <v>67</v>
      </c>
      <c r="T29" s="192" t="s">
        <v>70</v>
      </c>
      <c r="U29" s="193"/>
    </row>
    <row r="30" ht="50.1" customHeight="1" spans="1:21">
      <c r="A30" s="188">
        <v>27</v>
      </c>
      <c r="B30" s="189" t="s">
        <v>324</v>
      </c>
      <c r="C30" s="189" t="s">
        <v>325</v>
      </c>
      <c r="D30" s="190">
        <v>3</v>
      </c>
      <c r="E30" s="189">
        <v>1560</v>
      </c>
      <c r="F30" s="189">
        <v>23</v>
      </c>
      <c r="G30" s="189" t="s">
        <v>157</v>
      </c>
      <c r="H30" s="189">
        <f t="shared" si="1"/>
        <v>35880</v>
      </c>
      <c r="I30" s="189">
        <v>16</v>
      </c>
      <c r="J30" s="189" t="s">
        <v>157</v>
      </c>
      <c r="K30" s="189">
        <v>7</v>
      </c>
      <c r="L30" s="189" t="s">
        <v>157</v>
      </c>
      <c r="M30" s="191" t="s">
        <v>67</v>
      </c>
      <c r="N30" s="191" t="s">
        <v>67</v>
      </c>
      <c r="O30" s="191"/>
      <c r="P30" s="191"/>
      <c r="Q30" s="191"/>
      <c r="R30" s="192" t="s">
        <v>70</v>
      </c>
      <c r="S30" s="191" t="s">
        <v>67</v>
      </c>
      <c r="T30" s="192" t="s">
        <v>70</v>
      </c>
      <c r="U30" s="193"/>
    </row>
    <row r="31" ht="50.1" customHeight="1" spans="1:21">
      <c r="A31" s="188">
        <v>28</v>
      </c>
      <c r="B31" s="189" t="s">
        <v>326</v>
      </c>
      <c r="C31" s="189" t="s">
        <v>323</v>
      </c>
      <c r="D31" s="190">
        <v>3</v>
      </c>
      <c r="E31" s="189">
        <v>580</v>
      </c>
      <c r="F31" s="189">
        <v>23</v>
      </c>
      <c r="G31" s="189" t="s">
        <v>157</v>
      </c>
      <c r="H31" s="189">
        <f t="shared" si="1"/>
        <v>13340</v>
      </c>
      <c r="I31" s="189">
        <v>16</v>
      </c>
      <c r="J31" s="189" t="s">
        <v>157</v>
      </c>
      <c r="K31" s="189">
        <v>7</v>
      </c>
      <c r="L31" s="189" t="s">
        <v>157</v>
      </c>
      <c r="M31" s="191" t="s">
        <v>67</v>
      </c>
      <c r="N31" s="191" t="s">
        <v>67</v>
      </c>
      <c r="O31" s="191"/>
      <c r="P31" s="191"/>
      <c r="Q31" s="191"/>
      <c r="R31" s="192" t="s">
        <v>70</v>
      </c>
      <c r="S31" s="191" t="s">
        <v>67</v>
      </c>
      <c r="T31" s="192" t="s">
        <v>70</v>
      </c>
      <c r="U31" s="193"/>
    </row>
    <row r="32" ht="50.1" customHeight="1" spans="1:21">
      <c r="A32" s="188">
        <v>29</v>
      </c>
      <c r="B32" s="189" t="s">
        <v>327</v>
      </c>
      <c r="C32" s="189" t="s">
        <v>328</v>
      </c>
      <c r="D32" s="190">
        <v>3</v>
      </c>
      <c r="E32" s="189">
        <v>300</v>
      </c>
      <c r="F32" s="189">
        <v>13</v>
      </c>
      <c r="G32" s="189" t="s">
        <v>157</v>
      </c>
      <c r="H32" s="189">
        <f t="shared" si="1"/>
        <v>3900</v>
      </c>
      <c r="I32" s="189">
        <v>9</v>
      </c>
      <c r="J32" s="189" t="s">
        <v>157</v>
      </c>
      <c r="K32" s="189">
        <v>4</v>
      </c>
      <c r="L32" s="189" t="s">
        <v>157</v>
      </c>
      <c r="M32" s="191" t="s">
        <v>67</v>
      </c>
      <c r="N32" s="191" t="s">
        <v>67</v>
      </c>
      <c r="O32" s="191"/>
      <c r="P32" s="191"/>
      <c r="Q32" s="191"/>
      <c r="R32" s="192" t="s">
        <v>70</v>
      </c>
      <c r="S32" s="191" t="s">
        <v>67</v>
      </c>
      <c r="T32" s="192" t="s">
        <v>70</v>
      </c>
      <c r="U32" s="193"/>
    </row>
    <row r="33" ht="50.1" customHeight="1" spans="1:21">
      <c r="A33" s="188">
        <v>30</v>
      </c>
      <c r="B33" s="189" t="s">
        <v>329</v>
      </c>
      <c r="C33" s="189" t="s">
        <v>330</v>
      </c>
      <c r="D33" s="194" t="s">
        <v>331</v>
      </c>
      <c r="E33" s="195">
        <v>400</v>
      </c>
      <c r="F33" s="195">
        <v>24</v>
      </c>
      <c r="G33" s="195"/>
      <c r="H33" s="195">
        <v>9600</v>
      </c>
      <c r="I33" s="195">
        <v>16</v>
      </c>
      <c r="J33" s="195">
        <v>4</v>
      </c>
      <c r="K33" s="195">
        <v>3</v>
      </c>
      <c r="L33" s="195">
        <v>6</v>
      </c>
      <c r="M33" s="195" t="s">
        <v>70</v>
      </c>
      <c r="N33" s="195" t="s">
        <v>70</v>
      </c>
      <c r="O33" s="195"/>
      <c r="P33" s="195"/>
      <c r="Q33" s="195"/>
      <c r="R33" s="196" t="s">
        <v>70</v>
      </c>
      <c r="S33" s="196" t="s">
        <v>70</v>
      </c>
      <c r="T33" s="196" t="s">
        <v>70</v>
      </c>
      <c r="U33" s="193"/>
    </row>
    <row r="34" ht="50.1" customHeight="1" spans="1:21">
      <c r="A34" s="188">
        <v>31</v>
      </c>
      <c r="B34" s="197" t="s">
        <v>332</v>
      </c>
      <c r="C34" s="195" t="s">
        <v>333</v>
      </c>
      <c r="D34" s="194" t="s">
        <v>331</v>
      </c>
      <c r="E34" s="195">
        <v>200</v>
      </c>
      <c r="F34" s="195">
        <v>18</v>
      </c>
      <c r="G34" s="195"/>
      <c r="H34" s="195">
        <v>3600</v>
      </c>
      <c r="I34" s="195">
        <v>18</v>
      </c>
      <c r="J34" s="195" t="s">
        <v>157</v>
      </c>
      <c r="K34" s="195">
        <v>4</v>
      </c>
      <c r="L34" s="195" t="s">
        <v>157</v>
      </c>
      <c r="M34" s="195" t="s">
        <v>67</v>
      </c>
      <c r="N34" s="195" t="s">
        <v>67</v>
      </c>
      <c r="O34" s="195"/>
      <c r="P34" s="195"/>
      <c r="Q34" s="195"/>
      <c r="R34" s="196" t="s">
        <v>70</v>
      </c>
      <c r="S34" s="196" t="s">
        <v>67</v>
      </c>
      <c r="T34" s="196" t="s">
        <v>70</v>
      </c>
      <c r="U34" s="193"/>
    </row>
    <row r="35" ht="50.1" customHeight="1" spans="1:21">
      <c r="A35" s="188">
        <v>32</v>
      </c>
      <c r="B35" s="197" t="s">
        <v>334</v>
      </c>
      <c r="C35" s="195" t="s">
        <v>335</v>
      </c>
      <c r="D35" s="194" t="s">
        <v>331</v>
      </c>
      <c r="E35" s="195">
        <v>950</v>
      </c>
      <c r="F35" s="195">
        <v>24</v>
      </c>
      <c r="G35" s="195" t="s">
        <v>157</v>
      </c>
      <c r="H35" s="195">
        <v>22800</v>
      </c>
      <c r="I35" s="195">
        <v>16</v>
      </c>
      <c r="J35" s="195">
        <v>4</v>
      </c>
      <c r="K35" s="195">
        <v>3</v>
      </c>
      <c r="L35" s="195">
        <v>6</v>
      </c>
      <c r="M35" s="195" t="s">
        <v>70</v>
      </c>
      <c r="N35" s="195" t="s">
        <v>70</v>
      </c>
      <c r="O35" s="195"/>
      <c r="P35" s="195"/>
      <c r="Q35" s="195"/>
      <c r="R35" s="196" t="s">
        <v>70</v>
      </c>
      <c r="S35" s="196" t="s">
        <v>70</v>
      </c>
      <c r="T35" s="196" t="s">
        <v>70</v>
      </c>
      <c r="U35" s="193"/>
    </row>
    <row r="36" ht="50.1" customHeight="1" spans="1:21">
      <c r="A36" s="188">
        <v>33</v>
      </c>
      <c r="B36" s="197" t="s">
        <v>336</v>
      </c>
      <c r="C36" s="195" t="s">
        <v>330</v>
      </c>
      <c r="D36" s="194" t="s">
        <v>337</v>
      </c>
      <c r="E36" s="195" t="s">
        <v>157</v>
      </c>
      <c r="F36" s="195" t="s">
        <v>157</v>
      </c>
      <c r="G36" s="195">
        <v>400</v>
      </c>
      <c r="H36" s="195">
        <v>400</v>
      </c>
      <c r="I36" s="195"/>
      <c r="J36" s="195"/>
      <c r="K36" s="195"/>
      <c r="L36" s="195"/>
      <c r="M36" s="195"/>
      <c r="N36" s="195"/>
      <c r="O36" s="195"/>
      <c r="P36" s="195"/>
      <c r="Q36" s="195"/>
      <c r="R36" s="196"/>
      <c r="S36" s="196"/>
      <c r="T36" s="196"/>
      <c r="U36" s="193"/>
    </row>
    <row r="37" ht="50.1" customHeight="1" spans="1:21">
      <c r="A37" s="195" t="s">
        <v>26</v>
      </c>
      <c r="B37" s="197"/>
      <c r="C37" s="195"/>
      <c r="D37" s="194"/>
      <c r="E37" s="195">
        <v>33270</v>
      </c>
      <c r="F37" s="195"/>
      <c r="G37" s="195">
        <v>400</v>
      </c>
      <c r="H37" s="195">
        <v>888540</v>
      </c>
      <c r="I37" s="195"/>
      <c r="J37" s="195"/>
      <c r="K37" s="195"/>
      <c r="L37" s="195"/>
      <c r="M37" s="195"/>
      <c r="N37" s="195"/>
      <c r="O37" s="195">
        <v>0</v>
      </c>
      <c r="P37" s="195">
        <v>1</v>
      </c>
      <c r="Q37" s="195"/>
      <c r="R37" s="195"/>
      <c r="S37" s="195"/>
      <c r="T37" s="195"/>
      <c r="U37" s="195"/>
    </row>
  </sheetData>
  <mergeCells count="21">
    <mergeCell ref="A1:U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人员一览表</vt:lpstr>
      <vt:lpstr>金鸡湖街道道路B标设备一览表</vt:lpstr>
      <vt:lpstr>斜塘街道道路A标设备一览表</vt:lpstr>
      <vt:lpstr>斜塘街道道路B标设备一览表</vt:lpstr>
      <vt:lpstr>斜塘街道道路D标设备一览表</vt:lpstr>
      <vt:lpstr>胜浦街道道路B标设备一览表</vt:lpstr>
      <vt:lpstr>胜浦街道道路D标设备一览表</vt:lpstr>
      <vt:lpstr>金鸡湖街道道路B标段信息</vt:lpstr>
      <vt:lpstr>斜塘街道道路A标段信息</vt:lpstr>
      <vt:lpstr>斜塘街道道路B标段信息</vt:lpstr>
      <vt:lpstr>斜塘街道道路D标段信息</vt:lpstr>
      <vt:lpstr>胜浦街道道路B标段信息</vt:lpstr>
      <vt:lpstr>胜浦街道道路D标段信息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jjmm</cp:lastModifiedBy>
  <dcterms:created xsi:type="dcterms:W3CDTF">2022-03-29T08:50:00Z</dcterms:created>
  <cp:lastPrinted>2025-09-09T05:46:00Z</cp:lastPrinted>
  <dcterms:modified xsi:type="dcterms:W3CDTF">2026-03-04T10:09:29Z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137EA5AE7C0F493B809A1536D7E51BE3_13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